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activeTab="5"/>
  </bookViews>
  <sheets>
    <sheet name="市直" sheetId="4" r:id="rId1"/>
    <sheet name="南谯分局" sheetId="5" r:id="rId2"/>
    <sheet name="琅琊分局" sheetId="6" r:id="rId3"/>
    <sheet name="全椒县局" sheetId="7" r:id="rId4"/>
    <sheet name="来安县局" sheetId="8" r:id="rId5"/>
    <sheet name="天长市局" sheetId="9" r:id="rId6"/>
    <sheet name="凤阳县局" sheetId="10" r:id="rId7"/>
    <sheet name="定远县局" sheetId="11" r:id="rId8"/>
    <sheet name="明光市局" sheetId="12" r:id="rId9"/>
  </sheets>
  <definedNames>
    <definedName name="_xlnm._FilterDatabase" localSheetId="0" hidden="1">市直!$A$2:$F$2</definedName>
  </definedNames>
  <calcPr calcId="144525"/>
</workbook>
</file>

<file path=xl/sharedStrings.xml><?xml version="1.0" encoding="utf-8"?>
<sst xmlns="http://schemas.openxmlformats.org/spreadsheetml/2006/main" count="9808" uniqueCount="4020">
  <si>
    <t>滁州公安机关辅警招聘通过资格审查暨入围体能           测试人员名单（市直）</t>
  </si>
  <si>
    <t>序号</t>
  </si>
  <si>
    <t>姓名</t>
  </si>
  <si>
    <t>岗位代码</t>
  </si>
  <si>
    <t>性别</t>
  </si>
  <si>
    <t>身份证号码</t>
  </si>
  <si>
    <t>体测时间</t>
  </si>
  <si>
    <t>林乃艳</t>
  </si>
  <si>
    <t>女</t>
  </si>
  <si>
    <t>341182********6424</t>
  </si>
  <si>
    <t>5月19日上午场</t>
  </si>
  <si>
    <t>孙静怡</t>
  </si>
  <si>
    <t>341182********4845</t>
  </si>
  <si>
    <t>丁文慧</t>
  </si>
  <si>
    <t>2022005</t>
  </si>
  <si>
    <t>341103********2942</t>
  </si>
  <si>
    <t>陶娜娜</t>
  </si>
  <si>
    <t>341103********4227</t>
  </si>
  <si>
    <t>马睿</t>
  </si>
  <si>
    <t>341102********0623</t>
  </si>
  <si>
    <t>钟婷婷</t>
  </si>
  <si>
    <t>341103********1221</t>
  </si>
  <si>
    <t>张敏</t>
  </si>
  <si>
    <t>341102********6627</t>
  </si>
  <si>
    <t>成小婷</t>
  </si>
  <si>
    <t>341122********466X</t>
  </si>
  <si>
    <t>嵇福莹</t>
  </si>
  <si>
    <t>341122********3620</t>
  </si>
  <si>
    <t>李梦婷</t>
  </si>
  <si>
    <t>341102********0222</t>
  </si>
  <si>
    <t>赵月</t>
  </si>
  <si>
    <t>341103********2228</t>
  </si>
  <si>
    <t>李琴</t>
  </si>
  <si>
    <t>341124********1022</t>
  </si>
  <si>
    <t>李文文</t>
  </si>
  <si>
    <t>341227********6729</t>
  </si>
  <si>
    <t>赵思旖</t>
  </si>
  <si>
    <t>341122********0027</t>
  </si>
  <si>
    <t>方亚</t>
  </si>
  <si>
    <t>341102********0828</t>
  </si>
  <si>
    <t>纪婷婷</t>
  </si>
  <si>
    <t>341124********0027</t>
  </si>
  <si>
    <t>李海龙</t>
  </si>
  <si>
    <t>341102********0219</t>
  </si>
  <si>
    <t>范学学</t>
  </si>
  <si>
    <t>341103********3625</t>
  </si>
  <si>
    <t>戚美妍</t>
  </si>
  <si>
    <t>314402********1025</t>
  </si>
  <si>
    <t>夏婷婷</t>
  </si>
  <si>
    <t>341102********0024</t>
  </si>
  <si>
    <t>刘庆</t>
  </si>
  <si>
    <t>341103********2622</t>
  </si>
  <si>
    <t>胡云</t>
  </si>
  <si>
    <t>341103********4828</t>
  </si>
  <si>
    <t>耿迪</t>
  </si>
  <si>
    <t>341122********0020</t>
  </si>
  <si>
    <t>吴楠楠</t>
  </si>
  <si>
    <t>341102********242X</t>
  </si>
  <si>
    <t>吕正琪</t>
  </si>
  <si>
    <t>341125********6686</t>
  </si>
  <si>
    <t>胡银君</t>
  </si>
  <si>
    <t>341103********288X</t>
  </si>
  <si>
    <t>杨亮</t>
  </si>
  <si>
    <t>342224********1767</t>
  </si>
  <si>
    <t>周静</t>
  </si>
  <si>
    <t>341102********0041</t>
  </si>
  <si>
    <t>夏越</t>
  </si>
  <si>
    <t>341102********0027</t>
  </si>
  <si>
    <t>徐瑞</t>
  </si>
  <si>
    <t>341102********6625</t>
  </si>
  <si>
    <t>汪金梦</t>
  </si>
  <si>
    <t>340321********3169</t>
  </si>
  <si>
    <t>汪宗丽</t>
  </si>
  <si>
    <t>341103********4441</t>
  </si>
  <si>
    <t>徐静然</t>
  </si>
  <si>
    <t>341102********1028</t>
  </si>
  <si>
    <t>钱玲玲</t>
  </si>
  <si>
    <t>341126********2867</t>
  </si>
  <si>
    <t>夏钱悦</t>
  </si>
  <si>
    <t>夏钱欣月</t>
  </si>
  <si>
    <t>纪念</t>
  </si>
  <si>
    <t>341182********0621</t>
  </si>
  <si>
    <t>方雪晗</t>
  </si>
  <si>
    <t>320282********0663</t>
  </si>
  <si>
    <t>史戈</t>
  </si>
  <si>
    <t>341103********1626</t>
  </si>
  <si>
    <t>葛王丽</t>
  </si>
  <si>
    <t>341125********0763</t>
  </si>
  <si>
    <t>李国庆</t>
  </si>
  <si>
    <t>341103********1248</t>
  </si>
  <si>
    <t>韩运</t>
  </si>
  <si>
    <t>341125********4880</t>
  </si>
  <si>
    <t>韩小平</t>
  </si>
  <si>
    <t>341125********490X</t>
  </si>
  <si>
    <t>陈子贤</t>
  </si>
  <si>
    <t>341124********7027</t>
  </si>
  <si>
    <t>薛倩倩</t>
  </si>
  <si>
    <t>341125********8307</t>
  </si>
  <si>
    <t>王琪</t>
  </si>
  <si>
    <t>341103********5422</t>
  </si>
  <si>
    <t>王栋</t>
  </si>
  <si>
    <t>341102********0821</t>
  </si>
  <si>
    <t>桑庆月</t>
  </si>
  <si>
    <t>341122********5449</t>
  </si>
  <si>
    <t>李雪</t>
  </si>
  <si>
    <t>341102********0827</t>
  </si>
  <si>
    <t>陈思</t>
  </si>
  <si>
    <t>341102********2426</t>
  </si>
  <si>
    <t>张皖湘</t>
  </si>
  <si>
    <t>341103********4426</t>
  </si>
  <si>
    <t>郑颖</t>
  </si>
  <si>
    <t>341182********022X</t>
  </si>
  <si>
    <t>王婧玥</t>
  </si>
  <si>
    <t>341102********6226</t>
  </si>
  <si>
    <t>王佩佩</t>
  </si>
  <si>
    <t>341122********5821</t>
  </si>
  <si>
    <t>袁家露</t>
  </si>
  <si>
    <t>341125********6885</t>
  </si>
  <si>
    <t>王永云</t>
  </si>
  <si>
    <t>341181********164X</t>
  </si>
  <si>
    <t>李悦</t>
  </si>
  <si>
    <t>341124********0026</t>
  </si>
  <si>
    <t>任娜</t>
  </si>
  <si>
    <t>341102********0440</t>
  </si>
  <si>
    <t>施嘉晨</t>
  </si>
  <si>
    <t>320683********9363</t>
  </si>
  <si>
    <t>张有莉</t>
  </si>
  <si>
    <t>341102********6626</t>
  </si>
  <si>
    <t>夏玲羽</t>
  </si>
  <si>
    <t>341122********504X</t>
  </si>
  <si>
    <t>何士婷</t>
  </si>
  <si>
    <t>341103********3829</t>
  </si>
  <si>
    <t>耿雨清</t>
  </si>
  <si>
    <t>341182********4427</t>
  </si>
  <si>
    <t>吴杨</t>
  </si>
  <si>
    <t>341124********0021</t>
  </si>
  <si>
    <t>张满</t>
  </si>
  <si>
    <t>341102********1040</t>
  </si>
  <si>
    <t>吴紫倩</t>
  </si>
  <si>
    <t>341124********0022</t>
  </si>
  <si>
    <t>王颖</t>
  </si>
  <si>
    <t>341103********5022</t>
  </si>
  <si>
    <t>方喆</t>
  </si>
  <si>
    <t>341182********0223</t>
  </si>
  <si>
    <t>方圆</t>
  </si>
  <si>
    <t>341103********5026</t>
  </si>
  <si>
    <t>陈娟</t>
  </si>
  <si>
    <t>342623********714X</t>
  </si>
  <si>
    <t>孙晴</t>
  </si>
  <si>
    <t>341102********0245</t>
  </si>
  <si>
    <t>李倩</t>
  </si>
  <si>
    <t>341103********1820</t>
  </si>
  <si>
    <t>李舒</t>
  </si>
  <si>
    <t>341102********644X</t>
  </si>
  <si>
    <t>胡国琴</t>
  </si>
  <si>
    <t>341125********0927</t>
  </si>
  <si>
    <t>余点</t>
  </si>
  <si>
    <t>341102********0421</t>
  </si>
  <si>
    <t>陆彩月</t>
  </si>
  <si>
    <t>341122********4025</t>
  </si>
  <si>
    <t>李焕</t>
  </si>
  <si>
    <t>341102********6426</t>
  </si>
  <si>
    <t>丁迟</t>
  </si>
  <si>
    <t>341102********0441</t>
  </si>
  <si>
    <t>刘雨</t>
  </si>
  <si>
    <t>341127********2821</t>
  </si>
  <si>
    <t>范赛宇</t>
  </si>
  <si>
    <t>341103********322X</t>
  </si>
  <si>
    <t>华文璐</t>
  </si>
  <si>
    <t>341124********0225</t>
  </si>
  <si>
    <t>李玲玉</t>
  </si>
  <si>
    <t>341125********8683</t>
  </si>
  <si>
    <t>苏芳</t>
  </si>
  <si>
    <t>341103********1243</t>
  </si>
  <si>
    <t>袁东竹</t>
  </si>
  <si>
    <t>341122********0222</t>
  </si>
  <si>
    <t>冯玲娜</t>
  </si>
  <si>
    <t>341126********752X</t>
  </si>
  <si>
    <t>341103********3622</t>
  </si>
  <si>
    <t>韩玉</t>
  </si>
  <si>
    <t>341102********0842</t>
  </si>
  <si>
    <t>王旭</t>
  </si>
  <si>
    <t>341102********0228</t>
  </si>
  <si>
    <t>李如梦</t>
  </si>
  <si>
    <t>341126********5625</t>
  </si>
  <si>
    <t>徐娜</t>
  </si>
  <si>
    <t>343621********7425</t>
  </si>
  <si>
    <t>罗淑娴</t>
  </si>
  <si>
    <t>341102********6228</t>
  </si>
  <si>
    <t>高修月</t>
  </si>
  <si>
    <t>341103********2627</t>
  </si>
  <si>
    <t>湛艳丽</t>
  </si>
  <si>
    <t>420983********2420</t>
  </si>
  <si>
    <t>唐月</t>
  </si>
  <si>
    <t>341103********2229</t>
  </si>
  <si>
    <t>贾竹青</t>
  </si>
  <si>
    <t>341102********0820</t>
  </si>
  <si>
    <t>赵颖</t>
  </si>
  <si>
    <t>341125********0921</t>
  </si>
  <si>
    <t>李艳</t>
  </si>
  <si>
    <t>341182********1028</t>
  </si>
  <si>
    <t>王敏</t>
  </si>
  <si>
    <t>341122********0420</t>
  </si>
  <si>
    <t>王珏</t>
  </si>
  <si>
    <t>341103********5021</t>
  </si>
  <si>
    <t>李娜</t>
  </si>
  <si>
    <t>341103********3824</t>
  </si>
  <si>
    <t>李玉茹</t>
  </si>
  <si>
    <t>341102********0427</t>
  </si>
  <si>
    <t>何淑敏</t>
  </si>
  <si>
    <t>341102********6444</t>
  </si>
  <si>
    <t>吕腊梅</t>
  </si>
  <si>
    <t>341122********0468</t>
  </si>
  <si>
    <t>李阅</t>
  </si>
  <si>
    <t>340121********7323</t>
  </si>
  <si>
    <t>宋慧宇</t>
  </si>
  <si>
    <t>341126********0248</t>
  </si>
  <si>
    <t>孙琳</t>
  </si>
  <si>
    <t>341122********1421</t>
  </si>
  <si>
    <t>杨延祺</t>
  </si>
  <si>
    <t>341102********0226</t>
  </si>
  <si>
    <t>吴晓冉</t>
  </si>
  <si>
    <t>341122********5049</t>
  </si>
  <si>
    <t>孙国庆</t>
  </si>
  <si>
    <t>341182********1088</t>
  </si>
  <si>
    <t>王馨</t>
  </si>
  <si>
    <t>341182********0427</t>
  </si>
  <si>
    <t>李默涵</t>
  </si>
  <si>
    <t>341126********7821</t>
  </si>
  <si>
    <t>秦婷</t>
  </si>
  <si>
    <t>341124********0044</t>
  </si>
  <si>
    <t>姚娟</t>
  </si>
  <si>
    <t>汤婷</t>
  </si>
  <si>
    <t>341103********1849</t>
  </si>
  <si>
    <t>孙全凤</t>
  </si>
  <si>
    <t>341182********1129</t>
  </si>
  <si>
    <t>高冰冰</t>
  </si>
  <si>
    <t>130529********4924</t>
  </si>
  <si>
    <t>杨丽</t>
  </si>
  <si>
    <t>342501********4847</t>
  </si>
  <si>
    <t>刘培仙</t>
  </si>
  <si>
    <t>341126********6521</t>
  </si>
  <si>
    <t>王业婷</t>
  </si>
  <si>
    <t>341124********6241</t>
  </si>
  <si>
    <t>黄贝贝</t>
  </si>
  <si>
    <t>341103********3626</t>
  </si>
  <si>
    <t>王寒露</t>
  </si>
  <si>
    <t>何皖秋</t>
  </si>
  <si>
    <t>511011********8808</t>
  </si>
  <si>
    <t>郑琦</t>
  </si>
  <si>
    <t>341102********6224</t>
  </si>
  <si>
    <t>唐甜甜</t>
  </si>
  <si>
    <t>341103********3222</t>
  </si>
  <si>
    <t>黄姝颖</t>
  </si>
  <si>
    <t>杜杉杉</t>
  </si>
  <si>
    <t>341103********3046</t>
  </si>
  <si>
    <t>姜巧</t>
  </si>
  <si>
    <t>341102********1027</t>
  </si>
  <si>
    <t>薛爽</t>
  </si>
  <si>
    <t>341125********236X</t>
  </si>
  <si>
    <t>梅佳佳</t>
  </si>
  <si>
    <t>341122********0442</t>
  </si>
  <si>
    <t>陆华静</t>
  </si>
  <si>
    <t>341125********3821</t>
  </si>
  <si>
    <t>周梦婷</t>
  </si>
  <si>
    <t>341103********1844</t>
  </si>
  <si>
    <t>陶其梅</t>
  </si>
  <si>
    <t>341103********3027</t>
  </si>
  <si>
    <t>王阳</t>
  </si>
  <si>
    <t>马国欢</t>
  </si>
  <si>
    <t>341103********5027</t>
  </si>
  <si>
    <t>万皓</t>
  </si>
  <si>
    <t>320123********5231</t>
  </si>
  <si>
    <t>马世蕾</t>
  </si>
  <si>
    <t>341102********6223</t>
  </si>
  <si>
    <t>岳玥</t>
  </si>
  <si>
    <t>341126********0621</t>
  </si>
  <si>
    <t>陈雪婷</t>
  </si>
  <si>
    <t>阚怡如</t>
  </si>
  <si>
    <t>341182********5041</t>
  </si>
  <si>
    <t>桑新悦</t>
  </si>
  <si>
    <t>341182********2020</t>
  </si>
  <si>
    <t>慧云</t>
  </si>
  <si>
    <t>341103********542X</t>
  </si>
  <si>
    <t>张靖</t>
  </si>
  <si>
    <t>341102********1046</t>
  </si>
  <si>
    <t>王悦</t>
  </si>
  <si>
    <t>341102********0422</t>
  </si>
  <si>
    <t>丁凯鑫</t>
  </si>
  <si>
    <t>341102********0049</t>
  </si>
  <si>
    <t>邹国珍</t>
  </si>
  <si>
    <t>341103********4421</t>
  </si>
  <si>
    <t>司佳</t>
  </si>
  <si>
    <t>341182********2625</t>
  </si>
  <si>
    <t>张玥</t>
  </si>
  <si>
    <t>341102********022X</t>
  </si>
  <si>
    <t>李青</t>
  </si>
  <si>
    <t>341102********0825</t>
  </si>
  <si>
    <t>韦欣</t>
  </si>
  <si>
    <t>341103********5447</t>
  </si>
  <si>
    <t>胡恒青</t>
  </si>
  <si>
    <t>341182********2822</t>
  </si>
  <si>
    <t>王恩婷</t>
  </si>
  <si>
    <t>341124********0624</t>
  </si>
  <si>
    <t>王月</t>
  </si>
  <si>
    <t>341122********4028</t>
  </si>
  <si>
    <t>罗倩</t>
  </si>
  <si>
    <t>341124********4020</t>
  </si>
  <si>
    <t>韦国庆</t>
  </si>
  <si>
    <t>341181********1421</t>
  </si>
  <si>
    <t>张颖</t>
  </si>
  <si>
    <t>341122********3627</t>
  </si>
  <si>
    <t>李洁</t>
  </si>
  <si>
    <t>412822********482X</t>
  </si>
  <si>
    <t>陆桦青</t>
  </si>
  <si>
    <t>341102********0028</t>
  </si>
  <si>
    <t>张健</t>
  </si>
  <si>
    <t>341103********2222</t>
  </si>
  <si>
    <t>张安琪</t>
  </si>
  <si>
    <t>341103********3020</t>
  </si>
  <si>
    <t>许甜甜</t>
  </si>
  <si>
    <t>341103********5423</t>
  </si>
  <si>
    <t>孙小乐</t>
  </si>
  <si>
    <t>341102********0220</t>
  </si>
  <si>
    <t>程锦</t>
  </si>
  <si>
    <t>341103********3827</t>
  </si>
  <si>
    <t>程程</t>
  </si>
  <si>
    <t>周艳红</t>
  </si>
  <si>
    <t>341124********0025</t>
  </si>
  <si>
    <t>郁梦婷</t>
  </si>
  <si>
    <t>341182********002X</t>
  </si>
  <si>
    <t>金小雪</t>
  </si>
  <si>
    <t>341122********0426</t>
  </si>
  <si>
    <t>刘宣麟</t>
  </si>
  <si>
    <t>徐凡凡</t>
  </si>
  <si>
    <t>341109********4026</t>
  </si>
  <si>
    <t>周传玲</t>
  </si>
  <si>
    <t>341103********4846</t>
  </si>
  <si>
    <t>黄瑞</t>
  </si>
  <si>
    <t>341102********0026</t>
  </si>
  <si>
    <t>王静</t>
  </si>
  <si>
    <t>341102********002X</t>
  </si>
  <si>
    <t>沈雅坤</t>
  </si>
  <si>
    <t>341102********0429</t>
  </si>
  <si>
    <t>王倩</t>
  </si>
  <si>
    <t>刘婷婷</t>
  </si>
  <si>
    <t>341102********0023</t>
  </si>
  <si>
    <t>刘惠</t>
  </si>
  <si>
    <t>341124********4825</t>
  </si>
  <si>
    <t>李想</t>
  </si>
  <si>
    <t>341103********1242</t>
  </si>
  <si>
    <t>雷雨婷</t>
  </si>
  <si>
    <t>341102********0824</t>
  </si>
  <si>
    <t>史清洁</t>
  </si>
  <si>
    <t>341103********5425</t>
  </si>
  <si>
    <t>杨薇</t>
  </si>
  <si>
    <t>341124********6424</t>
  </si>
  <si>
    <t>杨静</t>
  </si>
  <si>
    <t>341102********0620</t>
  </si>
  <si>
    <t>韩文静</t>
  </si>
  <si>
    <t>341103********5428</t>
  </si>
  <si>
    <t>李贵云</t>
  </si>
  <si>
    <t>340603********1026</t>
  </si>
  <si>
    <t>彭婷婷</t>
  </si>
  <si>
    <t>董露</t>
  </si>
  <si>
    <t>董婷婷</t>
  </si>
  <si>
    <t>341103********5426</t>
  </si>
  <si>
    <t>陈月</t>
  </si>
  <si>
    <t>341102********1029</t>
  </si>
  <si>
    <t>张沁怡</t>
  </si>
  <si>
    <t>341102********6241</t>
  </si>
  <si>
    <t>徐亚双</t>
  </si>
  <si>
    <t>341102********6646</t>
  </si>
  <si>
    <t>周敏斐</t>
  </si>
  <si>
    <t>滑永飞</t>
  </si>
  <si>
    <t>341122********3621</t>
  </si>
  <si>
    <t>把明月</t>
  </si>
  <si>
    <t>341125********7404</t>
  </si>
  <si>
    <t>叶馨</t>
  </si>
  <si>
    <t>叶媛媛</t>
  </si>
  <si>
    <t>臧玉</t>
  </si>
  <si>
    <t>341182********2448</t>
  </si>
  <si>
    <t>高从慧</t>
  </si>
  <si>
    <t>341182********6022</t>
  </si>
  <si>
    <t>盛永艳</t>
  </si>
  <si>
    <t>341102********6246</t>
  </si>
  <si>
    <t>张梦蝶</t>
  </si>
  <si>
    <t>341125********6542</t>
  </si>
  <si>
    <t>董扬扬</t>
  </si>
  <si>
    <t>341103********3646</t>
  </si>
  <si>
    <t>孔静</t>
  </si>
  <si>
    <t>130521********0762</t>
  </si>
  <si>
    <t>刘文静</t>
  </si>
  <si>
    <t>320324********2843</t>
  </si>
  <si>
    <t>王瑾</t>
  </si>
  <si>
    <t>622628********2687</t>
  </si>
  <si>
    <t>方传静</t>
  </si>
  <si>
    <t>汤玲</t>
  </si>
  <si>
    <t>341124********7420</t>
  </si>
  <si>
    <t>郑雅杰</t>
  </si>
  <si>
    <t>余敏</t>
  </si>
  <si>
    <t>341102********6421</t>
  </si>
  <si>
    <t>郁凯</t>
  </si>
  <si>
    <t>黄义静</t>
  </si>
  <si>
    <t>341102********0426</t>
  </si>
  <si>
    <t>周芷君</t>
  </si>
  <si>
    <t>341102********6429</t>
  </si>
  <si>
    <t>叶智</t>
  </si>
  <si>
    <t>341127********1427</t>
  </si>
  <si>
    <t>李梦宇</t>
  </si>
  <si>
    <t>341102********6428</t>
  </si>
  <si>
    <t>陶雨婷</t>
  </si>
  <si>
    <t>姚慧</t>
  </si>
  <si>
    <t>341182********2428</t>
  </si>
  <si>
    <t>夏晓慧</t>
  </si>
  <si>
    <t>341124********2823</t>
  </si>
  <si>
    <t>梅玫</t>
  </si>
  <si>
    <t>陈荣荣</t>
  </si>
  <si>
    <t>341125********8308</t>
  </si>
  <si>
    <t>徐安琪</t>
  </si>
  <si>
    <t>341103********2624</t>
  </si>
  <si>
    <t>殷梦晗</t>
  </si>
  <si>
    <t>341102********6264</t>
  </si>
  <si>
    <t>吴雨婷</t>
  </si>
  <si>
    <t>341182********0428</t>
  </si>
  <si>
    <t>徐芳芳</t>
  </si>
  <si>
    <t>341181********3028</t>
  </si>
  <si>
    <t>341125********5783</t>
  </si>
  <si>
    <t>杨君环</t>
  </si>
  <si>
    <t>341182********0620</t>
  </si>
  <si>
    <t>闫肖芳</t>
  </si>
  <si>
    <t>341222********4382</t>
  </si>
  <si>
    <t>郑莉</t>
  </si>
  <si>
    <t>341124********084X</t>
  </si>
  <si>
    <t>朱雅</t>
  </si>
  <si>
    <t>341125********0920</t>
  </si>
  <si>
    <t>杨清</t>
  </si>
  <si>
    <t>342401********0043</t>
  </si>
  <si>
    <t>王惠子</t>
  </si>
  <si>
    <t>341103********2825</t>
  </si>
  <si>
    <t>王燕</t>
  </si>
  <si>
    <t>341102********6282</t>
  </si>
  <si>
    <t>何馨</t>
  </si>
  <si>
    <t>341122********0225</t>
  </si>
  <si>
    <t>王安琪</t>
  </si>
  <si>
    <t>341126********2060</t>
  </si>
  <si>
    <t>徐丹</t>
  </si>
  <si>
    <t>341102********2427</t>
  </si>
  <si>
    <t>陈颖</t>
  </si>
  <si>
    <t>341182********0626</t>
  </si>
  <si>
    <t>岳喜妹</t>
  </si>
  <si>
    <t>341125********3801</t>
  </si>
  <si>
    <t>李杨</t>
  </si>
  <si>
    <t>赵荣花</t>
  </si>
  <si>
    <t>130126********3029</t>
  </si>
  <si>
    <t>沈鑫</t>
  </si>
  <si>
    <t>341127********2849</t>
  </si>
  <si>
    <t>董宏玉</t>
  </si>
  <si>
    <t>341182********602X</t>
  </si>
  <si>
    <t>郭文莉</t>
  </si>
  <si>
    <t>341621********3720</t>
  </si>
  <si>
    <t>金晶</t>
  </si>
  <si>
    <t>341102********0221</t>
  </si>
  <si>
    <t>韩静婷</t>
  </si>
  <si>
    <t>341124********1229</t>
  </si>
  <si>
    <t>陈思静</t>
  </si>
  <si>
    <t>341182********0020</t>
  </si>
  <si>
    <t>董冉</t>
  </si>
  <si>
    <t>341124********002X</t>
  </si>
  <si>
    <t>杨文</t>
  </si>
  <si>
    <t>341125********0609</t>
  </si>
  <si>
    <t>范梦雨</t>
  </si>
  <si>
    <t>341221********2028</t>
  </si>
  <si>
    <t>管文静</t>
  </si>
  <si>
    <t>341103********3628</t>
  </si>
  <si>
    <t>许慧</t>
  </si>
  <si>
    <t>341124********6626</t>
  </si>
  <si>
    <t>吕海洋</t>
  </si>
  <si>
    <t>341103********1244</t>
  </si>
  <si>
    <t>刘淼</t>
  </si>
  <si>
    <t>341103********3641</t>
  </si>
  <si>
    <t>汤辰辰</t>
  </si>
  <si>
    <t>邵天怡</t>
  </si>
  <si>
    <t>王娟</t>
  </si>
  <si>
    <t>341124********0081</t>
  </si>
  <si>
    <t>刘鑫宇</t>
  </si>
  <si>
    <t>341125********0409</t>
  </si>
  <si>
    <t>袁明芳</t>
  </si>
  <si>
    <t>340223********8129</t>
  </si>
  <si>
    <t>朱传悦</t>
  </si>
  <si>
    <t>341122********1423</t>
  </si>
  <si>
    <t>李文</t>
  </si>
  <si>
    <t>341182********0424</t>
  </si>
  <si>
    <t>张艳</t>
  </si>
  <si>
    <t>341125********686X</t>
  </si>
  <si>
    <t>341103********1249</t>
  </si>
  <si>
    <t>孙媛媛</t>
  </si>
  <si>
    <t>341122********1022</t>
  </si>
  <si>
    <t>张傲雪</t>
  </si>
  <si>
    <t>341124********0029</t>
  </si>
  <si>
    <t>汪雪琦</t>
  </si>
  <si>
    <t>341103********3826</t>
  </si>
  <si>
    <t>邹倩</t>
  </si>
  <si>
    <t>341122********5322</t>
  </si>
  <si>
    <t>王熙颖</t>
  </si>
  <si>
    <t>341122********102X</t>
  </si>
  <si>
    <t>杨丽莎</t>
  </si>
  <si>
    <t>王凡</t>
  </si>
  <si>
    <t>341125********038X</t>
  </si>
  <si>
    <t>宋雅琼</t>
  </si>
  <si>
    <t>341102********042X</t>
  </si>
  <si>
    <t>雍万玲</t>
  </si>
  <si>
    <t>341125********0020</t>
  </si>
  <si>
    <t>胡婷婷</t>
  </si>
  <si>
    <t>341102********062X</t>
  </si>
  <si>
    <t>夏韵青</t>
  </si>
  <si>
    <t>341103********3028</t>
  </si>
  <si>
    <t>纪梦雪</t>
  </si>
  <si>
    <t>341126********2824</t>
  </si>
  <si>
    <t>杨雪</t>
  </si>
  <si>
    <t>张爱梅</t>
  </si>
  <si>
    <t>戚秋菊</t>
  </si>
  <si>
    <t>341122********0447</t>
  </si>
  <si>
    <t>邓柠一</t>
  </si>
  <si>
    <t>341102********0424</t>
  </si>
  <si>
    <t>章玥</t>
  </si>
  <si>
    <t>341122********1429</t>
  </si>
  <si>
    <t>马艳丽</t>
  </si>
  <si>
    <t>410328********5521</t>
  </si>
  <si>
    <t>孟秀</t>
  </si>
  <si>
    <t>341126********562X</t>
  </si>
  <si>
    <t>吴京京</t>
  </si>
  <si>
    <t>341103********1228</t>
  </si>
  <si>
    <t>谭昕</t>
  </si>
  <si>
    <t>341102********6227</t>
  </si>
  <si>
    <t>王祺</t>
  </si>
  <si>
    <t>632826********0321</t>
  </si>
  <si>
    <t>司阳</t>
  </si>
  <si>
    <t>王昕雅</t>
  </si>
  <si>
    <t>赵薇</t>
  </si>
  <si>
    <t>341124********1023</t>
  </si>
  <si>
    <t>刘旋</t>
  </si>
  <si>
    <t>341125********182X</t>
  </si>
  <si>
    <t>冯雪</t>
  </si>
  <si>
    <t>陈静</t>
  </si>
  <si>
    <t>陶玥</t>
  </si>
  <si>
    <t>341102********0020</t>
  </si>
  <si>
    <t>韩旭</t>
  </si>
  <si>
    <t>张雪娜</t>
  </si>
  <si>
    <t>341102********102X</t>
  </si>
  <si>
    <t>张玉婷</t>
  </si>
  <si>
    <t>341102********6427</t>
  </si>
  <si>
    <t>汪叶</t>
  </si>
  <si>
    <t>341122********302X</t>
  </si>
  <si>
    <t>吕涵</t>
  </si>
  <si>
    <t>341122********0023</t>
  </si>
  <si>
    <t>唐希娇</t>
  </si>
  <si>
    <t>341103********3044</t>
  </si>
  <si>
    <t>341103********2887</t>
  </si>
  <si>
    <t>李婷玉</t>
  </si>
  <si>
    <t>341182********0027</t>
  </si>
  <si>
    <t>戴雪</t>
  </si>
  <si>
    <t>341182********6025</t>
  </si>
  <si>
    <t>胡穹</t>
  </si>
  <si>
    <t>341102********1025</t>
  </si>
  <si>
    <t>郑珊珊</t>
  </si>
  <si>
    <t>341126********6348</t>
  </si>
  <si>
    <t>应哲言</t>
  </si>
  <si>
    <t>341127********6025</t>
  </si>
  <si>
    <t>雷思涵</t>
  </si>
  <si>
    <t>341102********6221</t>
  </si>
  <si>
    <t>冯爱云</t>
  </si>
  <si>
    <t>341103********3227</t>
  </si>
  <si>
    <t>江敏</t>
  </si>
  <si>
    <t>341103********402X</t>
  </si>
  <si>
    <t>胡雪莲</t>
  </si>
  <si>
    <t>341103********3248</t>
  </si>
  <si>
    <t>苏华倩</t>
  </si>
  <si>
    <t>341125********3808</t>
  </si>
  <si>
    <t>王钰</t>
  </si>
  <si>
    <t>341125********0021</t>
  </si>
  <si>
    <t>范倩格</t>
  </si>
  <si>
    <t>341103********3226</t>
  </si>
  <si>
    <t>韩月</t>
  </si>
  <si>
    <t>341122********5822</t>
  </si>
  <si>
    <t>李苗苗</t>
  </si>
  <si>
    <t>341125********8742</t>
  </si>
  <si>
    <t>滕红</t>
  </si>
  <si>
    <t>341125********9746</t>
  </si>
  <si>
    <t>李越</t>
  </si>
  <si>
    <t>周海燕</t>
  </si>
  <si>
    <t>341103********3229</t>
  </si>
  <si>
    <t>汪庆</t>
  </si>
  <si>
    <t>342221********6564</t>
  </si>
  <si>
    <t>周瑾</t>
  </si>
  <si>
    <t>卢敏婕</t>
  </si>
  <si>
    <t>341182********3624</t>
  </si>
  <si>
    <t>陈效媛</t>
  </si>
  <si>
    <t>342625********1425</t>
  </si>
  <si>
    <t>张李雪</t>
  </si>
  <si>
    <t>龚璐</t>
  </si>
  <si>
    <t>仲伟婷</t>
  </si>
  <si>
    <t>341182********124X</t>
  </si>
  <si>
    <t>胡玲</t>
  </si>
  <si>
    <t>341124********3624</t>
  </si>
  <si>
    <t>余尚泓</t>
  </si>
  <si>
    <t>341102********1026</t>
  </si>
  <si>
    <t>戴思红</t>
  </si>
  <si>
    <t>341122********2620</t>
  </si>
  <si>
    <t>赵珂</t>
  </si>
  <si>
    <t>341103********5029</t>
  </si>
  <si>
    <t>曹玉</t>
  </si>
  <si>
    <t>341103********5466</t>
  </si>
  <si>
    <t>徐永婷</t>
  </si>
  <si>
    <t>341102********6643</t>
  </si>
  <si>
    <t>341125********1000</t>
  </si>
  <si>
    <t>尹清霞</t>
  </si>
  <si>
    <t>341124********6220</t>
  </si>
  <si>
    <t>李凯月</t>
  </si>
  <si>
    <t>341127********2847</t>
  </si>
  <si>
    <t>余悦</t>
  </si>
  <si>
    <t>341102********1022</t>
  </si>
  <si>
    <t>周婷婷</t>
  </si>
  <si>
    <t>龚倩</t>
  </si>
  <si>
    <t>李小萌</t>
  </si>
  <si>
    <t>341125********076X</t>
  </si>
  <si>
    <t>金德莹</t>
  </si>
  <si>
    <t>341102********2429</t>
  </si>
  <si>
    <t>张银嘉</t>
  </si>
  <si>
    <t>341102********0626</t>
  </si>
  <si>
    <t>穆成颖</t>
  </si>
  <si>
    <t>341103********2884</t>
  </si>
  <si>
    <t>黄惠茹</t>
  </si>
  <si>
    <t>341126********1546</t>
  </si>
  <si>
    <t>王冉</t>
  </si>
  <si>
    <t>341103********3228</t>
  </si>
  <si>
    <t>闫蓝石</t>
  </si>
  <si>
    <t>341125********474X</t>
  </si>
  <si>
    <t>王林妹</t>
  </si>
  <si>
    <t>341125********0942</t>
  </si>
  <si>
    <t>曹晨蕊</t>
  </si>
  <si>
    <t>341102********0423</t>
  </si>
  <si>
    <t>顾香玲</t>
  </si>
  <si>
    <t>341127********1428</t>
  </si>
  <si>
    <t>郑莹莹</t>
  </si>
  <si>
    <t>341181********1044</t>
  </si>
  <si>
    <t>李明芮</t>
  </si>
  <si>
    <t>341182********0226</t>
  </si>
  <si>
    <t>蒋羽婕</t>
  </si>
  <si>
    <t>韩静</t>
  </si>
  <si>
    <t>341122********104X</t>
  </si>
  <si>
    <t>汪晶晶</t>
  </si>
  <si>
    <t>王丽娟</t>
  </si>
  <si>
    <t>341102********6242</t>
  </si>
  <si>
    <t>张芮</t>
  </si>
  <si>
    <t>341102********0840</t>
  </si>
  <si>
    <t>赵晴雯</t>
  </si>
  <si>
    <t>341103********4428</t>
  </si>
  <si>
    <t>严虹</t>
  </si>
  <si>
    <t>341102********2424</t>
  </si>
  <si>
    <t>田大超</t>
  </si>
  <si>
    <t>342423********3961</t>
  </si>
  <si>
    <t>孟彦</t>
  </si>
  <si>
    <t>杜姣姣</t>
  </si>
  <si>
    <t>341126********1525</t>
  </si>
  <si>
    <t>李兰兰</t>
  </si>
  <si>
    <t>341125********3083</t>
  </si>
  <si>
    <t>范淼</t>
  </si>
  <si>
    <t>341125********0967</t>
  </si>
  <si>
    <t>管腊梅</t>
  </si>
  <si>
    <t>341125********0947</t>
  </si>
  <si>
    <t>叶紫莲</t>
  </si>
  <si>
    <t>341122********0421</t>
  </si>
  <si>
    <t>李芝萌</t>
  </si>
  <si>
    <t>341103********1260</t>
  </si>
  <si>
    <t>宰相荣</t>
  </si>
  <si>
    <t>吴研</t>
  </si>
  <si>
    <t>陈浩</t>
  </si>
  <si>
    <t>男</t>
  </si>
  <si>
    <t>341102********0217</t>
  </si>
  <si>
    <t>5月19日下午场</t>
  </si>
  <si>
    <t>刘亚威</t>
  </si>
  <si>
    <t>2022002</t>
  </si>
  <si>
    <t>341102********0410</t>
  </si>
  <si>
    <t>王义</t>
  </si>
  <si>
    <t>341125********7930</t>
  </si>
  <si>
    <t>胡浩然</t>
  </si>
  <si>
    <t>341126********0213</t>
  </si>
  <si>
    <t>尚佳梁</t>
  </si>
  <si>
    <t>341102********0811</t>
  </si>
  <si>
    <t>袁帅</t>
  </si>
  <si>
    <t>2022001</t>
  </si>
  <si>
    <t>341102********6616</t>
  </si>
  <si>
    <t>刘秀宇</t>
  </si>
  <si>
    <t>341103********1214</t>
  </si>
  <si>
    <t>蔡启鸣</t>
  </si>
  <si>
    <t>2022004</t>
  </si>
  <si>
    <t>341102********1011</t>
  </si>
  <si>
    <t>吕玮</t>
  </si>
  <si>
    <t>341102********021X</t>
  </si>
  <si>
    <t>王健玉</t>
  </si>
  <si>
    <t>341125********5774</t>
  </si>
  <si>
    <t>程勇</t>
  </si>
  <si>
    <t>341122********0034</t>
  </si>
  <si>
    <t>侯力聪</t>
  </si>
  <si>
    <t>341122********0213</t>
  </si>
  <si>
    <t>陈伟然</t>
  </si>
  <si>
    <t>341102********081X</t>
  </si>
  <si>
    <t>丁义东</t>
  </si>
  <si>
    <t>341122********4616</t>
  </si>
  <si>
    <t>沈德威</t>
  </si>
  <si>
    <t>341126********155X</t>
  </si>
  <si>
    <t>汪长斌</t>
  </si>
  <si>
    <t>341125********0011</t>
  </si>
  <si>
    <t>韩思远</t>
  </si>
  <si>
    <t>潘翔</t>
  </si>
  <si>
    <t>341125********871X</t>
  </si>
  <si>
    <t>顾纯伟</t>
  </si>
  <si>
    <t>341102********641X</t>
  </si>
  <si>
    <t>黄齐</t>
  </si>
  <si>
    <t>341125********4791</t>
  </si>
  <si>
    <t>沈家亮</t>
  </si>
  <si>
    <t>341124********5313</t>
  </si>
  <si>
    <t>胡健健</t>
  </si>
  <si>
    <t>2022003</t>
  </si>
  <si>
    <t>341103********5411</t>
  </si>
  <si>
    <t>薛中勇</t>
  </si>
  <si>
    <t>341124********6416</t>
  </si>
  <si>
    <t>许亮</t>
  </si>
  <si>
    <t>341102********001X</t>
  </si>
  <si>
    <t>珠海林</t>
  </si>
  <si>
    <t>341122********3611</t>
  </si>
  <si>
    <t>曹希</t>
  </si>
  <si>
    <t>341102********6216</t>
  </si>
  <si>
    <t>陈青松</t>
  </si>
  <si>
    <t>341102********6419</t>
  </si>
  <si>
    <t>钟伟</t>
  </si>
  <si>
    <t>341124********5414</t>
  </si>
  <si>
    <t>曹立志</t>
  </si>
  <si>
    <t>341102********2412</t>
  </si>
  <si>
    <t>顾亚豪</t>
  </si>
  <si>
    <t>341122********361X</t>
  </si>
  <si>
    <t>冯雨航</t>
  </si>
  <si>
    <t>341102********2415</t>
  </si>
  <si>
    <t>徐宝旺</t>
  </si>
  <si>
    <t>341102********0632</t>
  </si>
  <si>
    <t>张猛</t>
  </si>
  <si>
    <t>341103********1817</t>
  </si>
  <si>
    <t>李睿奇</t>
  </si>
  <si>
    <t>任华宇</t>
  </si>
  <si>
    <t>341182********1212</t>
  </si>
  <si>
    <t>朱梦泽</t>
  </si>
  <si>
    <t>341102********181X</t>
  </si>
  <si>
    <t>李子鸣</t>
  </si>
  <si>
    <t>341103********4013</t>
  </si>
  <si>
    <t>冯皓轩</t>
  </si>
  <si>
    <t>341122********5675</t>
  </si>
  <si>
    <t>李夏欢</t>
  </si>
  <si>
    <t>341102********0019</t>
  </si>
  <si>
    <t>叶云飞</t>
  </si>
  <si>
    <t>341122********4614</t>
  </si>
  <si>
    <t>冉良宝</t>
  </si>
  <si>
    <t>341102********6615</t>
  </si>
  <si>
    <t>黄闻</t>
  </si>
  <si>
    <t>341102********6613</t>
  </si>
  <si>
    <t>陈博颢</t>
  </si>
  <si>
    <t>341127********1412</t>
  </si>
  <si>
    <t>李金欢</t>
  </si>
  <si>
    <t>341103********3010</t>
  </si>
  <si>
    <t>於云天</t>
  </si>
  <si>
    <t>341102********0210</t>
  </si>
  <si>
    <t>余康</t>
  </si>
  <si>
    <t>341102********0218</t>
  </si>
  <si>
    <t>张朝君</t>
  </si>
  <si>
    <t>341103********303X</t>
  </si>
  <si>
    <t>徐鑫</t>
  </si>
  <si>
    <t>341125********3852</t>
  </si>
  <si>
    <t>崔健</t>
  </si>
  <si>
    <t>341102********0613</t>
  </si>
  <si>
    <t>管帅</t>
  </si>
  <si>
    <t>341125********4737</t>
  </si>
  <si>
    <t>鲁其洋</t>
  </si>
  <si>
    <t>341125********8477</t>
  </si>
  <si>
    <t>龚向阳</t>
  </si>
  <si>
    <t>341182********6030</t>
  </si>
  <si>
    <t>姚强申</t>
  </si>
  <si>
    <t>341181********1618</t>
  </si>
  <si>
    <t>张宇睿豪</t>
  </si>
  <si>
    <t>341122********4410</t>
  </si>
  <si>
    <t>吴凯</t>
  </si>
  <si>
    <t>341124********1417</t>
  </si>
  <si>
    <t>张宇</t>
  </si>
  <si>
    <t>341102********6210</t>
  </si>
  <si>
    <t>汪本宇</t>
  </si>
  <si>
    <t>341102********0215</t>
  </si>
  <si>
    <t>陈炳海</t>
  </si>
  <si>
    <t>汪子鸣</t>
  </si>
  <si>
    <t>汪一凡</t>
  </si>
  <si>
    <t>341102********0230</t>
  </si>
  <si>
    <t>李玉龙</t>
  </si>
  <si>
    <t>341125********8676</t>
  </si>
  <si>
    <t>黎鸿伟</t>
  </si>
  <si>
    <t>342523********5217</t>
  </si>
  <si>
    <t>朱世安</t>
  </si>
  <si>
    <t>341122********3017</t>
  </si>
  <si>
    <t>李志鹏</t>
  </si>
  <si>
    <t>341122********3615</t>
  </si>
  <si>
    <t>崔正</t>
  </si>
  <si>
    <t>341122********3616</t>
  </si>
  <si>
    <t>赵林豪</t>
  </si>
  <si>
    <t>341125********0953</t>
  </si>
  <si>
    <t>王德馨</t>
  </si>
  <si>
    <t>陈震</t>
  </si>
  <si>
    <t>341102********6438</t>
  </si>
  <si>
    <t>孟德</t>
  </si>
  <si>
    <t>341102********1016</t>
  </si>
  <si>
    <t>袁平</t>
  </si>
  <si>
    <t>341103********2216</t>
  </si>
  <si>
    <t>关白冰</t>
  </si>
  <si>
    <t>340123********6898</t>
  </si>
  <si>
    <t>邓先</t>
  </si>
  <si>
    <t>341102********6416</t>
  </si>
  <si>
    <t>陈健</t>
  </si>
  <si>
    <t>341102********6219</t>
  </si>
  <si>
    <t>章新昌</t>
  </si>
  <si>
    <t>341102********0434</t>
  </si>
  <si>
    <t>徐胜威</t>
  </si>
  <si>
    <t>341122********461X</t>
  </si>
  <si>
    <t>方祖哲</t>
  </si>
  <si>
    <t>341103********3617</t>
  </si>
  <si>
    <t>王涛</t>
  </si>
  <si>
    <t>341126********6736</t>
  </si>
  <si>
    <t>付学雨</t>
  </si>
  <si>
    <t>341122********261X</t>
  </si>
  <si>
    <t>葛强</t>
  </si>
  <si>
    <t>341102********6211</t>
  </si>
  <si>
    <t>王伟</t>
  </si>
  <si>
    <t>341102********6617</t>
  </si>
  <si>
    <t>史永升</t>
  </si>
  <si>
    <t>341103********2616</t>
  </si>
  <si>
    <t>纪鹏辉</t>
  </si>
  <si>
    <t>341102********0615</t>
  </si>
  <si>
    <t>陈姚</t>
  </si>
  <si>
    <t>341102********6234</t>
  </si>
  <si>
    <t>纪鹏远</t>
  </si>
  <si>
    <t>341102********0631</t>
  </si>
  <si>
    <t>秦伟</t>
  </si>
  <si>
    <t>341102********0416</t>
  </si>
  <si>
    <t>方路</t>
  </si>
  <si>
    <t>杨润逢</t>
  </si>
  <si>
    <t>131026********1815</t>
  </si>
  <si>
    <t>刘照明</t>
  </si>
  <si>
    <t>341126********4959</t>
  </si>
  <si>
    <t>梅石松</t>
  </si>
  <si>
    <t>341125********3795</t>
  </si>
  <si>
    <t>341122********0212</t>
  </si>
  <si>
    <t>凡海峰</t>
  </si>
  <si>
    <t>341103********3213</t>
  </si>
  <si>
    <t>朱成虎</t>
  </si>
  <si>
    <t>341125********6517</t>
  </si>
  <si>
    <t>张迅</t>
  </si>
  <si>
    <t>341124********7010</t>
  </si>
  <si>
    <t>邓衍飞</t>
  </si>
  <si>
    <t>王东松</t>
  </si>
  <si>
    <t>341103********5017</t>
  </si>
  <si>
    <t>任杰</t>
  </si>
  <si>
    <t>341103********4819</t>
  </si>
  <si>
    <t>李大鹏</t>
  </si>
  <si>
    <t>341102********0212</t>
  </si>
  <si>
    <t>陈毅</t>
  </si>
  <si>
    <t>341182********3412</t>
  </si>
  <si>
    <t>王道锟</t>
  </si>
  <si>
    <t>341124********0010</t>
  </si>
  <si>
    <t>曹广伟</t>
  </si>
  <si>
    <t>341182********0412</t>
  </si>
  <si>
    <t>王薛</t>
  </si>
  <si>
    <t>341102********0232</t>
  </si>
  <si>
    <t>吴炳晨</t>
  </si>
  <si>
    <t>341122********0030</t>
  </si>
  <si>
    <t>韩磊</t>
  </si>
  <si>
    <t>341103********5414</t>
  </si>
  <si>
    <t>刘春波</t>
  </si>
  <si>
    <t>341103********2212</t>
  </si>
  <si>
    <t>徐一鸣</t>
  </si>
  <si>
    <t>341102********0418</t>
  </si>
  <si>
    <t>张涵</t>
  </si>
  <si>
    <t>341102********0018</t>
  </si>
  <si>
    <t>黄殿洋</t>
  </si>
  <si>
    <t>王仕海</t>
  </si>
  <si>
    <t>341125********0914</t>
  </si>
  <si>
    <t>刘奎</t>
  </si>
  <si>
    <t>341102********6415</t>
  </si>
  <si>
    <t>王伟滨</t>
  </si>
  <si>
    <t>米瑞晨</t>
  </si>
  <si>
    <t>李鹏</t>
  </si>
  <si>
    <t>341103********1813</t>
  </si>
  <si>
    <t>丰亚伟</t>
  </si>
  <si>
    <t>341102********0417</t>
  </si>
  <si>
    <t>石斌</t>
  </si>
  <si>
    <t>341102********0818</t>
  </si>
  <si>
    <t>张耀</t>
  </si>
  <si>
    <t>341102********0813</t>
  </si>
  <si>
    <t>林超</t>
  </si>
  <si>
    <t>341125********3838</t>
  </si>
  <si>
    <t>赵培昊</t>
  </si>
  <si>
    <t>341181********7418</t>
  </si>
  <si>
    <t>王泰然</t>
  </si>
  <si>
    <t>341102********0432</t>
  </si>
  <si>
    <t>张如江</t>
  </si>
  <si>
    <t>341102********1039</t>
  </si>
  <si>
    <t>李林</t>
  </si>
  <si>
    <t>341102********6218</t>
  </si>
  <si>
    <t>刘伟</t>
  </si>
  <si>
    <t>341127********1418</t>
  </si>
  <si>
    <t>汪太宇</t>
  </si>
  <si>
    <t>郭皖东</t>
  </si>
  <si>
    <t>341122********0433</t>
  </si>
  <si>
    <t>王放</t>
  </si>
  <si>
    <t>341125********3611</t>
  </si>
  <si>
    <t>吴俊杰</t>
  </si>
  <si>
    <t>533025********2198</t>
  </si>
  <si>
    <t>周晓明</t>
  </si>
  <si>
    <t>341182********1018</t>
  </si>
  <si>
    <t>朱陈宇</t>
  </si>
  <si>
    <t>341103********1815</t>
  </si>
  <si>
    <t>刘俊杰</t>
  </si>
  <si>
    <t>341103********1814</t>
  </si>
  <si>
    <t>李凯</t>
  </si>
  <si>
    <t>341102********0014</t>
  </si>
  <si>
    <t>刘洋</t>
  </si>
  <si>
    <t>章程晨</t>
  </si>
  <si>
    <t>341102********101X</t>
  </si>
  <si>
    <t>魏云峰</t>
  </si>
  <si>
    <t>341122********5810</t>
  </si>
  <si>
    <t>张龙鑫</t>
  </si>
  <si>
    <t>341122********201X</t>
  </si>
  <si>
    <t>程仲洛</t>
  </si>
  <si>
    <t>342425********0710</t>
  </si>
  <si>
    <t>郭健</t>
  </si>
  <si>
    <t>341103********443X</t>
  </si>
  <si>
    <t>时昌强</t>
  </si>
  <si>
    <t>342225********5335</t>
  </si>
  <si>
    <t>韦庆鑫</t>
  </si>
  <si>
    <t>341102********0252</t>
  </si>
  <si>
    <t>余科</t>
  </si>
  <si>
    <t>341102********005X</t>
  </si>
  <si>
    <t>孟繁伟</t>
  </si>
  <si>
    <t>341102********0216</t>
  </si>
  <si>
    <t>陶启超</t>
  </si>
  <si>
    <t>341103********2875</t>
  </si>
  <si>
    <t>刘磊</t>
  </si>
  <si>
    <t>341102********0012</t>
  </si>
  <si>
    <t>赵宇</t>
  </si>
  <si>
    <t>341102********0010</t>
  </si>
  <si>
    <t>沈富海</t>
  </si>
  <si>
    <t>341125********6854</t>
  </si>
  <si>
    <t>付远</t>
  </si>
  <si>
    <t>341102********6439</t>
  </si>
  <si>
    <t>屠乾坤</t>
  </si>
  <si>
    <t>薛豹</t>
  </si>
  <si>
    <t>341103********5210</t>
  </si>
  <si>
    <t>杨峰</t>
  </si>
  <si>
    <t>341103********3031</t>
  </si>
  <si>
    <t>笪丛叶</t>
  </si>
  <si>
    <t>341122********0013</t>
  </si>
  <si>
    <t>李有强</t>
  </si>
  <si>
    <t>341102********1036</t>
  </si>
  <si>
    <t>张恒</t>
  </si>
  <si>
    <t>341122********3073</t>
  </si>
  <si>
    <t>谭仁杰</t>
  </si>
  <si>
    <t>341103********3214</t>
  </si>
  <si>
    <t>张文虎</t>
  </si>
  <si>
    <t>341125********3794</t>
  </si>
  <si>
    <t>王超</t>
  </si>
  <si>
    <t>341182********0211</t>
  </si>
  <si>
    <t>欧阳金鑫</t>
  </si>
  <si>
    <t>420683********2832</t>
  </si>
  <si>
    <t>刘智</t>
  </si>
  <si>
    <t>341126********2059</t>
  </si>
  <si>
    <t>吕鸿庆</t>
  </si>
  <si>
    <t>341182********0292</t>
  </si>
  <si>
    <t>刘三强</t>
  </si>
  <si>
    <t>341125********8478</t>
  </si>
  <si>
    <t>杨露琪</t>
  </si>
  <si>
    <t>341102********0011</t>
  </si>
  <si>
    <t>张杰</t>
  </si>
  <si>
    <t>341102********1014</t>
  </si>
  <si>
    <t>陈安逸</t>
  </si>
  <si>
    <t>341182********009X</t>
  </si>
  <si>
    <t>刘畅</t>
  </si>
  <si>
    <t>341182********1012</t>
  </si>
  <si>
    <t>王国威</t>
  </si>
  <si>
    <t>341102********6432</t>
  </si>
  <si>
    <t>徐同星</t>
  </si>
  <si>
    <t>341182********2819</t>
  </si>
  <si>
    <t>潘书</t>
  </si>
  <si>
    <t>341103********4412</t>
  </si>
  <si>
    <t>阚志强</t>
  </si>
  <si>
    <t>341182********1618</t>
  </si>
  <si>
    <t>徐可</t>
  </si>
  <si>
    <t>341102********2410</t>
  </si>
  <si>
    <t>宗雨</t>
  </si>
  <si>
    <t>341181********1632</t>
  </si>
  <si>
    <t>许守飞</t>
  </si>
  <si>
    <t>341182********2415</t>
  </si>
  <si>
    <t>余东旭</t>
  </si>
  <si>
    <t>341124********1613</t>
  </si>
  <si>
    <t>杨文升</t>
  </si>
  <si>
    <t>341126********7511</t>
  </si>
  <si>
    <t>丁炎豪</t>
  </si>
  <si>
    <t>吴东东</t>
  </si>
  <si>
    <t>341126********2512</t>
  </si>
  <si>
    <t>陆柏凡</t>
  </si>
  <si>
    <t>341102********0211</t>
  </si>
  <si>
    <t>俞航</t>
  </si>
  <si>
    <t>341122********1018</t>
  </si>
  <si>
    <t>储建</t>
  </si>
  <si>
    <t>341102********0013</t>
  </si>
  <si>
    <t>雷杰文</t>
  </si>
  <si>
    <t>周原野</t>
  </si>
  <si>
    <t>341103********3033</t>
  </si>
  <si>
    <t>韩治</t>
  </si>
  <si>
    <t>韩亮</t>
  </si>
  <si>
    <t>341103********3811</t>
  </si>
  <si>
    <t>钱辰</t>
  </si>
  <si>
    <t>341125********0370</t>
  </si>
  <si>
    <t>丁欢</t>
  </si>
  <si>
    <t>341103********3212</t>
  </si>
  <si>
    <t>刘魁</t>
  </si>
  <si>
    <t>钮维超</t>
  </si>
  <si>
    <t>宋挚浩</t>
  </si>
  <si>
    <t>341181********0218</t>
  </si>
  <si>
    <t>蒋坤</t>
  </si>
  <si>
    <t>341103********5219</t>
  </si>
  <si>
    <t>340826********3630</t>
  </si>
  <si>
    <t>张强</t>
  </si>
  <si>
    <t>341102********0414</t>
  </si>
  <si>
    <t>戴宗瑞</t>
  </si>
  <si>
    <t>梁乐明</t>
  </si>
  <si>
    <t>341103********5035</t>
  </si>
  <si>
    <t>赵育劼</t>
  </si>
  <si>
    <t>341103********301X</t>
  </si>
  <si>
    <t>黄春鹏</t>
  </si>
  <si>
    <t>341103********1215</t>
  </si>
  <si>
    <t>蒋连战</t>
  </si>
  <si>
    <t>341125********7950</t>
  </si>
  <si>
    <t>刘杰</t>
  </si>
  <si>
    <t>341102********0236</t>
  </si>
  <si>
    <t>张锐</t>
  </si>
  <si>
    <t>341102********0815</t>
  </si>
  <si>
    <t>体测报道时间  2022年5月19日（周四） 上午场： 7：30
                                   下午场： 14：00</t>
  </si>
  <si>
    <t>滁州市公安机关辅警招聘通过资格审查暨入围体能测试人员名单（南谯分局）</t>
  </si>
  <si>
    <t>身份证号</t>
  </si>
  <si>
    <t>备注</t>
  </si>
  <si>
    <t>朱发龙</t>
  </si>
  <si>
    <t>341103********1219</t>
  </si>
  <si>
    <t>李锐</t>
  </si>
  <si>
    <t>341103********5033</t>
  </si>
  <si>
    <t>袁春</t>
  </si>
  <si>
    <t>341103********1410</t>
  </si>
  <si>
    <t>俞吾优</t>
  </si>
  <si>
    <t>341122********0617</t>
  </si>
  <si>
    <t>薛超</t>
  </si>
  <si>
    <t>341103********1212</t>
  </si>
  <si>
    <t>杨文伟</t>
  </si>
  <si>
    <t>徐佳玉</t>
  </si>
  <si>
    <t>341102********6413</t>
  </si>
  <si>
    <t>韩振巍</t>
  </si>
  <si>
    <t>341102********0810</t>
  </si>
  <si>
    <t>李涛</t>
  </si>
  <si>
    <t>34112********78714</t>
  </si>
  <si>
    <t>王磊</t>
  </si>
  <si>
    <t>34110********16216</t>
  </si>
  <si>
    <t>吴林</t>
  </si>
  <si>
    <t>34112********05016</t>
  </si>
  <si>
    <t>何瑞</t>
  </si>
  <si>
    <t>34112********13815</t>
  </si>
  <si>
    <t>王晨</t>
  </si>
  <si>
    <t>34110********4501X</t>
  </si>
  <si>
    <t>李靖凡</t>
  </si>
  <si>
    <t>33090********02936</t>
  </si>
  <si>
    <t>方成才</t>
  </si>
  <si>
    <t>34110********33677</t>
  </si>
  <si>
    <t>杨玉康</t>
  </si>
  <si>
    <t>34112********51012</t>
  </si>
  <si>
    <t>刘华明</t>
  </si>
  <si>
    <t>34112********20014</t>
  </si>
  <si>
    <t>李萌</t>
  </si>
  <si>
    <t>34112********00393</t>
  </si>
  <si>
    <t>周源</t>
  </si>
  <si>
    <t>34112********86010</t>
  </si>
  <si>
    <t>梁维乐</t>
  </si>
  <si>
    <t>34112********71430</t>
  </si>
  <si>
    <t>梅帅</t>
  </si>
  <si>
    <t>34112********29558</t>
  </si>
  <si>
    <t>张德威</t>
  </si>
  <si>
    <t>34112********81413</t>
  </si>
  <si>
    <t>张义</t>
  </si>
  <si>
    <t>34118********44635</t>
  </si>
  <si>
    <t>曹玉武</t>
  </si>
  <si>
    <t>34112********48298</t>
  </si>
  <si>
    <t>孙信雨</t>
  </si>
  <si>
    <t>34118********51235</t>
  </si>
  <si>
    <t>贲宗阳</t>
  </si>
  <si>
    <t>34112********71217</t>
  </si>
  <si>
    <t>韩帅</t>
  </si>
  <si>
    <t>34062********90853</t>
  </si>
  <si>
    <t>薛涛</t>
  </si>
  <si>
    <t>34110********95018</t>
  </si>
  <si>
    <t>蔡心伟</t>
  </si>
  <si>
    <t>34110********25034</t>
  </si>
  <si>
    <t>韦浩</t>
  </si>
  <si>
    <t>34110********30219</t>
  </si>
  <si>
    <t>何程程</t>
  </si>
  <si>
    <t>34110********54815</t>
  </si>
  <si>
    <t>宋新瑞</t>
  </si>
  <si>
    <t>34112********83896</t>
  </si>
  <si>
    <t>黄冠杰</t>
  </si>
  <si>
    <t>34110********80411</t>
  </si>
  <si>
    <t>周杰</t>
  </si>
  <si>
    <t>34112********20917</t>
  </si>
  <si>
    <t>袁浩</t>
  </si>
  <si>
    <t>34112********37077</t>
  </si>
  <si>
    <t>林凯</t>
  </si>
  <si>
    <t>34110********74811</t>
  </si>
  <si>
    <t>谭越</t>
  </si>
  <si>
    <t>34110********75013</t>
  </si>
  <si>
    <t>张旭</t>
  </si>
  <si>
    <t>34112********60417</t>
  </si>
  <si>
    <t>邵帅</t>
  </si>
  <si>
    <t>34110********93816</t>
  </si>
  <si>
    <t>徐晨晨</t>
  </si>
  <si>
    <t>34112********60016</t>
  </si>
  <si>
    <t>刘兴超</t>
  </si>
  <si>
    <t>34112********81016</t>
  </si>
  <si>
    <t>汤浩</t>
  </si>
  <si>
    <t>34110********16416</t>
  </si>
  <si>
    <t>司先斌</t>
  </si>
  <si>
    <t>34112********0025X</t>
  </si>
  <si>
    <t>陶涛</t>
  </si>
  <si>
    <t>34110********81212</t>
  </si>
  <si>
    <t>张坤</t>
  </si>
  <si>
    <t>34112********18294</t>
  </si>
  <si>
    <t>胡俊杰</t>
  </si>
  <si>
    <t>34110********36212</t>
  </si>
  <si>
    <t>杨宗亮</t>
  </si>
  <si>
    <t>34110********03218</t>
  </si>
  <si>
    <t>钱钊</t>
  </si>
  <si>
    <t>34110********76410</t>
  </si>
  <si>
    <t>施战强</t>
  </si>
  <si>
    <t>34062********68431</t>
  </si>
  <si>
    <t>黄志成</t>
  </si>
  <si>
    <t>34032********01739</t>
  </si>
  <si>
    <t>王力</t>
  </si>
  <si>
    <t>34110********8621X</t>
  </si>
  <si>
    <t>张海涛</t>
  </si>
  <si>
    <t>34110********00214</t>
  </si>
  <si>
    <t>裴辛宇</t>
  </si>
  <si>
    <t>34110********46211</t>
  </si>
  <si>
    <t>刘乐</t>
  </si>
  <si>
    <t>34110********61818</t>
  </si>
  <si>
    <t>郭磊</t>
  </si>
  <si>
    <t>34110********66416</t>
  </si>
  <si>
    <t>张德宝</t>
  </si>
  <si>
    <t>34012********48250</t>
  </si>
  <si>
    <t>体测报到时间：5月19日（周四）早上7点30分</t>
  </si>
  <si>
    <t>滁州市公安机关辅警招聘通过资格审查暨入围体能测试人员名单（琅琊分局）</t>
  </si>
  <si>
    <t>体测分组</t>
  </si>
  <si>
    <t>窦凯周</t>
  </si>
  <si>
    <t>341125********1275</t>
  </si>
  <si>
    <r>
      <rPr>
        <sz val="11"/>
        <color theme="1"/>
        <rFont val="宋体"/>
        <charset val="134"/>
        <scheme val="minor"/>
      </rPr>
      <t>5月</t>
    </r>
    <r>
      <rPr>
        <sz val="11"/>
        <color theme="1"/>
        <rFont val="宋体"/>
        <charset val="134"/>
        <scheme val="minor"/>
      </rPr>
      <t>19日下午场</t>
    </r>
  </si>
  <si>
    <t>孙鑫磊</t>
  </si>
  <si>
    <t>杜兴</t>
  </si>
  <si>
    <t>341103********3018</t>
  </si>
  <si>
    <t>李桐鑫</t>
  </si>
  <si>
    <t>341621********4312</t>
  </si>
  <si>
    <t>陈伟</t>
  </si>
  <si>
    <t>341103********1234</t>
  </si>
  <si>
    <t>王世豪</t>
  </si>
  <si>
    <t>341102********6230</t>
  </si>
  <si>
    <t>杨少东</t>
  </si>
  <si>
    <t>341102********0814</t>
  </si>
  <si>
    <t>万舒龙</t>
  </si>
  <si>
    <t>341102********0817</t>
  </si>
  <si>
    <t>费晨阳</t>
  </si>
  <si>
    <t>鲍宗峰</t>
  </si>
  <si>
    <t>341103********3618</t>
  </si>
  <si>
    <t>张启顺</t>
  </si>
  <si>
    <t>341122********0418</t>
  </si>
  <si>
    <t>张浩</t>
  </si>
  <si>
    <t>341125********7935</t>
  </si>
  <si>
    <t>曹赵振</t>
  </si>
  <si>
    <t>341102********6410</t>
  </si>
  <si>
    <t>张文龙</t>
  </si>
  <si>
    <t>341102********1018</t>
  </si>
  <si>
    <t>周永康</t>
  </si>
  <si>
    <t>341102********1017</t>
  </si>
  <si>
    <t>武敏康</t>
  </si>
  <si>
    <t>341103********4812</t>
  </si>
  <si>
    <t>邱文文</t>
  </si>
  <si>
    <t>342626********1572</t>
  </si>
  <si>
    <t>陶徽</t>
  </si>
  <si>
    <t>341182********5652</t>
  </si>
  <si>
    <t>沈靖澈</t>
  </si>
  <si>
    <t>341103********1617</t>
  </si>
  <si>
    <t>葛星</t>
  </si>
  <si>
    <t>342221********3013</t>
  </si>
  <si>
    <t>王洋</t>
  </si>
  <si>
    <t>342622********6454</t>
  </si>
  <si>
    <t>凌雨</t>
  </si>
  <si>
    <t>341124********1818</t>
  </si>
  <si>
    <t>陈骏豪</t>
  </si>
  <si>
    <t>赵航</t>
  </si>
  <si>
    <t>341102********0235</t>
  </si>
  <si>
    <t>顾娈鑫</t>
  </si>
  <si>
    <t>341182********2212</t>
  </si>
  <si>
    <t>任意</t>
  </si>
  <si>
    <t>341102********6619</t>
  </si>
  <si>
    <t>张文祥</t>
  </si>
  <si>
    <t>341122********0452</t>
  </si>
  <si>
    <t>胡建国</t>
  </si>
  <si>
    <t>340123********3613</t>
  </si>
  <si>
    <t>纪晓岚</t>
  </si>
  <si>
    <t>341102********621X</t>
  </si>
  <si>
    <t>341103********5018</t>
  </si>
  <si>
    <t>韩枫</t>
  </si>
  <si>
    <t>李权</t>
  </si>
  <si>
    <t>341103********4419</t>
  </si>
  <si>
    <t>陈新</t>
  </si>
  <si>
    <t>体测报到时间：5月19日（周四）下午14：00</t>
  </si>
  <si>
    <r>
      <rPr>
        <sz val="22"/>
        <rFont val="方正小标宋简体"/>
        <charset val="134"/>
      </rPr>
      <t>滁州公安机关辅警招聘通过资格审查暨入围  体能测试人员名单</t>
    </r>
    <r>
      <rPr>
        <b/>
        <sz val="20"/>
        <rFont val="宋体"/>
        <charset val="134"/>
      </rPr>
      <t>（全椒县局）</t>
    </r>
  </si>
  <si>
    <t>王蕤</t>
  </si>
  <si>
    <r>
      <rPr>
        <sz val="12"/>
        <rFont val="宋体"/>
        <charset val="134"/>
      </rPr>
      <t>3</t>
    </r>
    <r>
      <rPr>
        <sz val="12"/>
        <rFont val="宋体"/>
        <charset val="134"/>
      </rPr>
      <t>41124198911134213</t>
    </r>
  </si>
  <si>
    <t>341124********4213</t>
  </si>
  <si>
    <t>5月19日上午</t>
  </si>
  <si>
    <t>张智勇</t>
  </si>
  <si>
    <r>
      <rPr>
        <sz val="12"/>
        <rFont val="宋体"/>
        <charset val="134"/>
      </rPr>
      <t>3</t>
    </r>
    <r>
      <rPr>
        <sz val="12"/>
        <rFont val="宋体"/>
        <charset val="134"/>
      </rPr>
      <t>4112419960827121X</t>
    </r>
  </si>
  <si>
    <t>341124********121X</t>
  </si>
  <si>
    <t>常洋洋</t>
  </si>
  <si>
    <r>
      <rPr>
        <sz val="12"/>
        <rFont val="宋体"/>
        <charset val="134"/>
      </rPr>
      <t>3</t>
    </r>
    <r>
      <rPr>
        <sz val="12"/>
        <rFont val="宋体"/>
        <charset val="134"/>
      </rPr>
      <t>4112419950206241X</t>
    </r>
  </si>
  <si>
    <t>341124********241X</t>
  </si>
  <si>
    <t>李定双</t>
  </si>
  <si>
    <r>
      <rPr>
        <sz val="12"/>
        <rFont val="宋体"/>
        <charset val="134"/>
      </rPr>
      <t>3</t>
    </r>
    <r>
      <rPr>
        <sz val="12"/>
        <rFont val="宋体"/>
        <charset val="134"/>
      </rPr>
      <t>41124199510227018</t>
    </r>
  </si>
  <si>
    <t>341124********7018</t>
  </si>
  <si>
    <t>王杰</t>
  </si>
  <si>
    <r>
      <rPr>
        <sz val="12"/>
        <rFont val="宋体"/>
        <charset val="134"/>
      </rPr>
      <t>3</t>
    </r>
    <r>
      <rPr>
        <sz val="12"/>
        <rFont val="宋体"/>
        <charset val="134"/>
      </rPr>
      <t>41124199305252417</t>
    </r>
  </si>
  <si>
    <t>341124********2417</t>
  </si>
  <si>
    <t>张军</t>
  </si>
  <si>
    <t>341124198808083016</t>
  </si>
  <si>
    <t>341124********3016</t>
  </si>
  <si>
    <t>沈梦醒</t>
  </si>
  <si>
    <t>341124200003053418</t>
  </si>
  <si>
    <t>341124********3418</t>
  </si>
  <si>
    <t>杨业云</t>
  </si>
  <si>
    <t>34112420001127021X</t>
  </si>
  <si>
    <t>341124********021X</t>
  </si>
  <si>
    <t>范福康</t>
  </si>
  <si>
    <t>341124199907193610</t>
  </si>
  <si>
    <t>341124********3610</t>
  </si>
  <si>
    <t>王震宇</t>
  </si>
  <si>
    <t>341124199702280219</t>
  </si>
  <si>
    <t>341124********0219</t>
  </si>
  <si>
    <t>胡超</t>
  </si>
  <si>
    <t>341124199106163817</t>
  </si>
  <si>
    <t>341124********3817</t>
  </si>
  <si>
    <t>余瑞丰</t>
  </si>
  <si>
    <t>341124199801150030</t>
  </si>
  <si>
    <t>341124********0030</t>
  </si>
  <si>
    <t>魏伟</t>
  </si>
  <si>
    <t>341124199302181211</t>
  </si>
  <si>
    <t>341124********1211</t>
  </si>
  <si>
    <t>341124199808193017</t>
  </si>
  <si>
    <t>341124********3017</t>
  </si>
  <si>
    <t>陶冉</t>
  </si>
  <si>
    <t>341124199401184813</t>
  </si>
  <si>
    <t>341124********4813</t>
  </si>
  <si>
    <t>潘洋</t>
  </si>
  <si>
    <t>341124199010241411</t>
  </si>
  <si>
    <t>341124********1411</t>
  </si>
  <si>
    <t>杨杰</t>
  </si>
  <si>
    <t>341124199403174432</t>
  </si>
  <si>
    <t>341124********4432</t>
  </si>
  <si>
    <t>池如涛</t>
  </si>
  <si>
    <t>341124199307122616</t>
  </si>
  <si>
    <t>341124********2616</t>
  </si>
  <si>
    <t>赵城</t>
  </si>
  <si>
    <t>341124199810181437</t>
  </si>
  <si>
    <t>341124********1437</t>
  </si>
  <si>
    <t>342626199808086431</t>
  </si>
  <si>
    <t>342626********6431</t>
  </si>
  <si>
    <t>金凯聪</t>
  </si>
  <si>
    <t>341124199202101819</t>
  </si>
  <si>
    <t>341124********1819</t>
  </si>
  <si>
    <t>欧秉胥</t>
  </si>
  <si>
    <t>341023198901043216</t>
  </si>
  <si>
    <t>341023********3216</t>
  </si>
  <si>
    <t>吴坤</t>
  </si>
  <si>
    <t>341124199506123216</t>
  </si>
  <si>
    <t>341124********3216</t>
  </si>
  <si>
    <t>魏蒋国</t>
  </si>
  <si>
    <t>341124199602023418</t>
  </si>
  <si>
    <t>丁庆洋</t>
  </si>
  <si>
    <t>341124200003081814</t>
  </si>
  <si>
    <t>341124********1814</t>
  </si>
  <si>
    <t>寇轮</t>
  </si>
  <si>
    <t>341124199707062018</t>
  </si>
  <si>
    <t>341124********2018</t>
  </si>
  <si>
    <t>张袖杰</t>
  </si>
  <si>
    <t>140225198909270017</t>
  </si>
  <si>
    <t>140225********0017</t>
  </si>
  <si>
    <t>魏广超</t>
  </si>
  <si>
    <t>341124200004243010</t>
  </si>
  <si>
    <t>341124********3010</t>
  </si>
  <si>
    <t>候成军</t>
  </si>
  <si>
    <t>341124200008090218</t>
  </si>
  <si>
    <t>341124********0218</t>
  </si>
  <si>
    <t>储成伟</t>
  </si>
  <si>
    <t>341124200101043416</t>
  </si>
  <si>
    <t>341124********3416</t>
  </si>
  <si>
    <t>何良杰</t>
  </si>
  <si>
    <t>341124199609152212</t>
  </si>
  <si>
    <t>341124********2212</t>
  </si>
  <si>
    <t>李凌寒</t>
  </si>
  <si>
    <t>341124199704270612</t>
  </si>
  <si>
    <t>341124********0612</t>
  </si>
  <si>
    <t>关朝阳</t>
  </si>
  <si>
    <t>341124199612280012</t>
  </si>
  <si>
    <t>341124********0012</t>
  </si>
  <si>
    <t>洪承诺</t>
  </si>
  <si>
    <t>341124200310033812</t>
  </si>
  <si>
    <t>341124********3812</t>
  </si>
  <si>
    <t>王刚</t>
  </si>
  <si>
    <t>341124199610050010</t>
  </si>
  <si>
    <t>陈冬</t>
  </si>
  <si>
    <t>341124199207211435</t>
  </si>
  <si>
    <t>341124********1435</t>
  </si>
  <si>
    <t>鲁自强</t>
  </si>
  <si>
    <t>341124199612293032</t>
  </si>
  <si>
    <t>341124********3032</t>
  </si>
  <si>
    <t>徐睿</t>
  </si>
  <si>
    <t>341124199902191210</t>
  </si>
  <si>
    <t>341124********1210</t>
  </si>
  <si>
    <t>钱凯</t>
  </si>
  <si>
    <t>341124198911105316</t>
  </si>
  <si>
    <t>341124********5316</t>
  </si>
  <si>
    <t>汤帅</t>
  </si>
  <si>
    <t>341124198907167039</t>
  </si>
  <si>
    <t>341124********7039</t>
  </si>
  <si>
    <t>肖正汉</t>
  </si>
  <si>
    <t>341124199601024419</t>
  </si>
  <si>
    <t>341124********4419</t>
  </si>
  <si>
    <t>王鑫</t>
  </si>
  <si>
    <t>341124199701016010</t>
  </si>
  <si>
    <t>341124********6010</t>
  </si>
  <si>
    <t>马胜亮</t>
  </si>
  <si>
    <t>3411241997047181033</t>
  </si>
  <si>
    <t>341124********81033</t>
  </si>
  <si>
    <t>阮俊</t>
  </si>
  <si>
    <t>341124198702230014</t>
  </si>
  <si>
    <t>341124********0014</t>
  </si>
  <si>
    <t>吴敬宇</t>
  </si>
  <si>
    <t>342626199210296135</t>
  </si>
  <si>
    <t>342626********6135</t>
  </si>
  <si>
    <t>鲁晓波</t>
  </si>
  <si>
    <t>341124199510130013</t>
  </si>
  <si>
    <t>341124********0013</t>
  </si>
  <si>
    <t>王一鸣</t>
  </si>
  <si>
    <t>341124199611015815</t>
  </si>
  <si>
    <t>341124********5815</t>
  </si>
  <si>
    <t>陈李龙</t>
  </si>
  <si>
    <t>34112419920109301x</t>
  </si>
  <si>
    <t>341124********301x</t>
  </si>
  <si>
    <t>卜阳</t>
  </si>
  <si>
    <t>341124198910154415</t>
  </si>
  <si>
    <t>341124********4415</t>
  </si>
  <si>
    <t>李光辉</t>
  </si>
  <si>
    <t>341124198903275614</t>
  </si>
  <si>
    <t>341124********5614</t>
  </si>
  <si>
    <t>陈鑫</t>
  </si>
  <si>
    <t>341124199608120219</t>
  </si>
  <si>
    <t>徐健</t>
  </si>
  <si>
    <t>341124199104164816</t>
  </si>
  <si>
    <t>341124********4816</t>
  </si>
  <si>
    <t>董习良</t>
  </si>
  <si>
    <t>341124198903200014</t>
  </si>
  <si>
    <t>郭浩</t>
  </si>
  <si>
    <t>341124199703031417</t>
  </si>
  <si>
    <t>周俊杰</t>
  </si>
  <si>
    <t>341124199505180219</t>
  </si>
  <si>
    <t>赵子杭</t>
  </si>
  <si>
    <t>341124200307230014</t>
  </si>
  <si>
    <t>刘超</t>
  </si>
  <si>
    <t>341124199705185313</t>
  </si>
  <si>
    <t>341124199308270039</t>
  </si>
  <si>
    <t>341124********0039</t>
  </si>
  <si>
    <t>骆伟滏</t>
  </si>
  <si>
    <t>341124199707180057</t>
  </si>
  <si>
    <t>341124********0057</t>
  </si>
  <si>
    <t>路长青</t>
  </si>
  <si>
    <t>341124199710091012</t>
  </si>
  <si>
    <t>341124********1012</t>
  </si>
  <si>
    <t>蒋骏</t>
  </si>
  <si>
    <t>341124200104155413</t>
  </si>
  <si>
    <t>341124********5413</t>
  </si>
  <si>
    <t>谢旺</t>
  </si>
  <si>
    <t>341124199401040035</t>
  </si>
  <si>
    <t>341124********0035</t>
  </si>
  <si>
    <t>341124198709116214</t>
  </si>
  <si>
    <t>341124********6214</t>
  </si>
  <si>
    <t>张文浩</t>
  </si>
  <si>
    <t>341124199807080416</t>
  </si>
  <si>
    <t>341124********0416</t>
  </si>
  <si>
    <t>秦天</t>
  </si>
  <si>
    <t>341124199702095419</t>
  </si>
  <si>
    <t>341124********5419</t>
  </si>
  <si>
    <t>李寒春</t>
  </si>
  <si>
    <t>341124199501223218</t>
  </si>
  <si>
    <t>341124********3218</t>
  </si>
  <si>
    <t>许力</t>
  </si>
  <si>
    <t>341124198807200030</t>
  </si>
  <si>
    <t>吴涛</t>
  </si>
  <si>
    <t>341124199701020810</t>
  </si>
  <si>
    <t>341124********0810</t>
  </si>
  <si>
    <t>刘根</t>
  </si>
  <si>
    <t>341124199609255414</t>
  </si>
  <si>
    <t>341124200012031413</t>
  </si>
  <si>
    <t>341124********1413</t>
  </si>
  <si>
    <t>陈昊</t>
  </si>
  <si>
    <t>341124200004200010</t>
  </si>
  <si>
    <t>洪雨</t>
  </si>
  <si>
    <t>341124199710265414</t>
  </si>
  <si>
    <t>何升</t>
  </si>
  <si>
    <t>34112419930116281x</t>
  </si>
  <si>
    <t>341124********281x</t>
  </si>
  <si>
    <t>陈志远</t>
  </si>
  <si>
    <t>320923198711256913</t>
  </si>
  <si>
    <t>320923********6913</t>
  </si>
  <si>
    <t>沈仁杰</t>
  </si>
  <si>
    <t>341124199501234013</t>
  </si>
  <si>
    <t>341124********4013</t>
  </si>
  <si>
    <t>任海</t>
  </si>
  <si>
    <t>34112419890816661x</t>
  </si>
  <si>
    <t>341124********661x</t>
  </si>
  <si>
    <t>周华杰</t>
  </si>
  <si>
    <t>341124199103137816</t>
  </si>
  <si>
    <t>341124********7816</t>
  </si>
  <si>
    <t>陈扬</t>
  </si>
  <si>
    <t>341124199804283816</t>
  </si>
  <si>
    <t>341124********3816</t>
  </si>
  <si>
    <t>王瑞</t>
  </si>
  <si>
    <t>341124199706300619</t>
  </si>
  <si>
    <t>341124********0619</t>
  </si>
  <si>
    <t>刘涛</t>
  </si>
  <si>
    <t>341124199408292614</t>
  </si>
  <si>
    <t>341124********2614</t>
  </si>
  <si>
    <t>汪杰</t>
  </si>
  <si>
    <t>341124199212283011</t>
  </si>
  <si>
    <t>341124********3011</t>
  </si>
  <si>
    <t>吴鹏</t>
  </si>
  <si>
    <t>341124199306031413</t>
  </si>
  <si>
    <t>吕涛</t>
  </si>
  <si>
    <t>341124200004264014</t>
  </si>
  <si>
    <t>341124********4014</t>
  </si>
  <si>
    <t>张炜</t>
  </si>
  <si>
    <t>341124199710173819</t>
  </si>
  <si>
    <t>341124********3819</t>
  </si>
  <si>
    <t>张勇</t>
  </si>
  <si>
    <t>341124199208063219</t>
  </si>
  <si>
    <t>341124********3219</t>
  </si>
  <si>
    <t>童强</t>
  </si>
  <si>
    <t>341124199205091011</t>
  </si>
  <si>
    <t>341124********1011</t>
  </si>
  <si>
    <t>陶坤</t>
  </si>
  <si>
    <t>341124199408093412</t>
  </si>
  <si>
    <t>341124********3412</t>
  </si>
  <si>
    <t>汪伟</t>
  </si>
  <si>
    <t>34112419910517483x</t>
  </si>
  <si>
    <t>341124********483x</t>
  </si>
  <si>
    <t>王坤</t>
  </si>
  <si>
    <t>341124198712035618</t>
  </si>
  <si>
    <t>341124********5618</t>
  </si>
  <si>
    <t>宇世兵</t>
  </si>
  <si>
    <t>341124199208211816</t>
  </si>
  <si>
    <t>341124********1816</t>
  </si>
  <si>
    <t>赵凯</t>
  </si>
  <si>
    <t>341124199711176210</t>
  </si>
  <si>
    <t>341124********6210</t>
  </si>
  <si>
    <t>王世伟</t>
  </si>
  <si>
    <t>341124200106273034</t>
  </si>
  <si>
    <t>341124********3034</t>
  </si>
  <si>
    <t>盛伟</t>
  </si>
  <si>
    <t>341124199506013033</t>
  </si>
  <si>
    <t>341124********3033</t>
  </si>
  <si>
    <t>许飞</t>
  </si>
  <si>
    <t>341124199604280215</t>
  </si>
  <si>
    <t>341124********0215</t>
  </si>
  <si>
    <t>肖贤昆</t>
  </si>
  <si>
    <t>341124199303124411</t>
  </si>
  <si>
    <t>341124********4411</t>
  </si>
  <si>
    <t>王郑</t>
  </si>
  <si>
    <t>341124199701170018</t>
  </si>
  <si>
    <t>341124********0018</t>
  </si>
  <si>
    <t>夏亨雨</t>
  </si>
  <si>
    <t>341124199904012810</t>
  </si>
  <si>
    <t>341124********2810</t>
  </si>
  <si>
    <t>王苏安</t>
  </si>
  <si>
    <t>341124199802123819</t>
  </si>
  <si>
    <t>韩学曾</t>
  </si>
  <si>
    <t>341124199510211219</t>
  </si>
  <si>
    <t>341124********1219</t>
  </si>
  <si>
    <t>倪军</t>
  </si>
  <si>
    <t>341124198903287017</t>
  </si>
  <si>
    <t>341124********7017</t>
  </si>
  <si>
    <t>陈凯</t>
  </si>
  <si>
    <t>341124199611036210</t>
  </si>
  <si>
    <t>张皓</t>
  </si>
  <si>
    <t>341124199010180030</t>
  </si>
  <si>
    <t>马尚</t>
  </si>
  <si>
    <t>341124199810287813</t>
  </si>
  <si>
    <t>341124********7813</t>
  </si>
  <si>
    <t>李孙笑</t>
  </si>
  <si>
    <t>341124199805113819</t>
  </si>
  <si>
    <t>葛攀</t>
  </si>
  <si>
    <t>341124199603153679</t>
  </si>
  <si>
    <t>341124********3679</t>
  </si>
  <si>
    <r>
      <rPr>
        <sz val="14"/>
        <rFont val="仿宋_GB2312"/>
        <charset val="134"/>
      </rPr>
      <t>体测报到时间：</t>
    </r>
    <r>
      <rPr>
        <b/>
        <sz val="14"/>
        <rFont val="仿宋_GB2312"/>
        <charset val="134"/>
      </rPr>
      <t>5月19日（周四）早上7点30分</t>
    </r>
    <r>
      <rPr>
        <sz val="14"/>
        <rFont val="仿宋_GB2312"/>
        <charset val="134"/>
      </rPr>
      <t>，体测地点</t>
    </r>
    <r>
      <rPr>
        <b/>
        <sz val="14"/>
        <rFont val="仿宋_GB2312"/>
        <charset val="134"/>
      </rPr>
      <t>：全椒县全椒中学操场</t>
    </r>
    <r>
      <rPr>
        <sz val="14"/>
        <rFont val="仿宋_GB2312"/>
        <charset val="134"/>
      </rPr>
      <t xml:space="preserve">
</t>
    </r>
    <r>
      <rPr>
        <b/>
        <sz val="14"/>
        <rFont val="仿宋_GB2312"/>
        <charset val="134"/>
      </rPr>
      <t>请报考全椒县局岗位考生于5月18日到全椒县公安局门卫处领取本人身份证等证件。</t>
    </r>
  </si>
  <si>
    <t>滁州市公安机关辅警招聘资格审查合格暨入围体能测试名单（来安县局）</t>
  </si>
  <si>
    <t>体侧分组</t>
  </si>
  <si>
    <t>341122********5610</t>
  </si>
  <si>
    <t>341122********0012</t>
  </si>
  <si>
    <t>341122********0056</t>
  </si>
  <si>
    <t>341102********0616</t>
  </si>
  <si>
    <t>341102********6254</t>
  </si>
  <si>
    <t>341122********0029</t>
  </si>
  <si>
    <t>341122********5665</t>
  </si>
  <si>
    <t>341122********0042</t>
  </si>
  <si>
    <t>341122********5824</t>
  </si>
  <si>
    <t>341322********3621</t>
  </si>
  <si>
    <t>341122********022X</t>
  </si>
  <si>
    <t>341122********4421</t>
  </si>
  <si>
    <t>341182********2226</t>
  </si>
  <si>
    <t>341122********0422</t>
  </si>
  <si>
    <t>341122********3622</t>
  </si>
  <si>
    <t>341122********0228</t>
  </si>
  <si>
    <t>341122********0220</t>
  </si>
  <si>
    <t>341122********5248</t>
  </si>
  <si>
    <t>341122********0425</t>
  </si>
  <si>
    <t>341122********0040</t>
  </si>
  <si>
    <t>341122********1426</t>
  </si>
  <si>
    <t>341102********0848</t>
  </si>
  <si>
    <t>341122********3424</t>
  </si>
  <si>
    <t>341122********5066</t>
  </si>
  <si>
    <t>341122********3022</t>
  </si>
  <si>
    <t>341122********028X</t>
  </si>
  <si>
    <t>341122********026X</t>
  </si>
  <si>
    <t>341122********5862</t>
  </si>
  <si>
    <t>341122********5644</t>
  </si>
  <si>
    <t>341122********3229</t>
  </si>
  <si>
    <t>341122********526X</t>
  </si>
  <si>
    <t>341181********0628</t>
  </si>
  <si>
    <t>341122********5428</t>
  </si>
  <si>
    <t>341122********0223</t>
  </si>
  <si>
    <t>341122********0243</t>
  </si>
  <si>
    <t>341122********2020</t>
  </si>
  <si>
    <t>341122********0424</t>
  </si>
  <si>
    <t>341122********2646</t>
  </si>
  <si>
    <t>341122********5826</t>
  </si>
  <si>
    <t>341122********3427</t>
  </si>
  <si>
    <t>341122********5620</t>
  </si>
  <si>
    <t>341181********1024</t>
  </si>
  <si>
    <t>341181********5225</t>
  </si>
  <si>
    <t>341122********3666</t>
  </si>
  <si>
    <t>341122********5028</t>
  </si>
  <si>
    <t>341181********1027</t>
  </si>
  <si>
    <t>341122********5626</t>
  </si>
  <si>
    <t>341122********0284</t>
  </si>
  <si>
    <t>341122********0248</t>
  </si>
  <si>
    <t>320681********2820</t>
  </si>
  <si>
    <t>341182********2823</t>
  </si>
  <si>
    <t>341122********0021</t>
  </si>
  <si>
    <t>341122********4623</t>
  </si>
  <si>
    <t>341122********2621</t>
  </si>
  <si>
    <t>341122********5828</t>
  </si>
  <si>
    <t>341122********3020</t>
  </si>
  <si>
    <t>341122********1026</t>
  </si>
  <si>
    <t>341122********522X</t>
  </si>
  <si>
    <t>341881********0822</t>
  </si>
  <si>
    <t>341122********1420</t>
  </si>
  <si>
    <t>341122********0047</t>
  </si>
  <si>
    <t>341122********3029</t>
  </si>
  <si>
    <t>341122********2641</t>
  </si>
  <si>
    <t>342401********816X</t>
  </si>
  <si>
    <t>341122********582X</t>
  </si>
  <si>
    <t>341122********0221</t>
  </si>
  <si>
    <t>341122********0229</t>
  </si>
  <si>
    <t>341181********6424</t>
  </si>
  <si>
    <t>341122********5646</t>
  </si>
  <si>
    <t>341122********5222</t>
  </si>
  <si>
    <t>341122********5227</t>
  </si>
  <si>
    <t>341122********0061</t>
  </si>
  <si>
    <t>341122********2027</t>
  </si>
  <si>
    <t>341122********0024</t>
  </si>
  <si>
    <t>341122********3464</t>
  </si>
  <si>
    <t>341181********1420</t>
  </si>
  <si>
    <t>341122********3027</t>
  </si>
  <si>
    <t>341122********5229</t>
  </si>
  <si>
    <t>341182********1422</t>
  </si>
  <si>
    <t>513723********2948</t>
  </si>
  <si>
    <t>341181********4424</t>
  </si>
  <si>
    <t>341103********266X</t>
  </si>
  <si>
    <t>341122********5048</t>
  </si>
  <si>
    <t>341102********0829</t>
  </si>
  <si>
    <t>341181********1627</t>
  </si>
  <si>
    <t>341122********562X</t>
  </si>
  <si>
    <t>341122********4426</t>
  </si>
  <si>
    <t>341181********5822</t>
  </si>
  <si>
    <t>341181********1823</t>
  </si>
  <si>
    <t>341122********4823</t>
  </si>
  <si>
    <t>341122********3428</t>
  </si>
  <si>
    <t>341181********162X</t>
  </si>
  <si>
    <t>341181********4640</t>
  </si>
  <si>
    <t>341181********5825</t>
  </si>
  <si>
    <t>341122********4029</t>
  </si>
  <si>
    <t>341122********0025</t>
  </si>
  <si>
    <t>341122********0046</t>
  </si>
  <si>
    <t>341122********5629</t>
  </si>
  <si>
    <t>341122********3641</t>
  </si>
  <si>
    <t>341122********5024</t>
  </si>
  <si>
    <t>341122********5621</t>
  </si>
  <si>
    <t>341122********0440</t>
  </si>
  <si>
    <t>341122********5221</t>
  </si>
  <si>
    <t>341181********242X</t>
  </si>
  <si>
    <t>340121********7403</t>
  </si>
  <si>
    <t>623027********0041</t>
  </si>
  <si>
    <t>341181********7027</t>
  </si>
  <si>
    <t>341125********8126</t>
  </si>
  <si>
    <t>341103********3822</t>
  </si>
  <si>
    <t>341122********2227</t>
  </si>
  <si>
    <t>341181********1848</t>
  </si>
  <si>
    <t>341122********0227</t>
  </si>
  <si>
    <t>341181********0020</t>
  </si>
  <si>
    <t>441523********7601</t>
  </si>
  <si>
    <t>140225********052X</t>
  </si>
  <si>
    <t>341122********5228</t>
  </si>
  <si>
    <t>341181********402X</t>
  </si>
  <si>
    <t>341122********0048</t>
  </si>
  <si>
    <t>341122********2626</t>
  </si>
  <si>
    <t>341122********4648</t>
  </si>
  <si>
    <t>341122********5211</t>
  </si>
  <si>
    <t>341122********0256</t>
  </si>
  <si>
    <t>341122********0016</t>
  </si>
  <si>
    <t>341122********5816</t>
  </si>
  <si>
    <t>341122********5219</t>
  </si>
  <si>
    <t>341122********1417</t>
  </si>
  <si>
    <t>340322********2013</t>
  </si>
  <si>
    <t>341181********0012</t>
  </si>
  <si>
    <t>341122********0057</t>
  </si>
  <si>
    <t>320305********0414</t>
  </si>
  <si>
    <t>341122********5422</t>
  </si>
  <si>
    <t>341182********2826</t>
  </si>
  <si>
    <t>341122********4465</t>
  </si>
  <si>
    <t>341122********4221</t>
  </si>
  <si>
    <t>341122********5022</t>
  </si>
  <si>
    <t>341122********5220</t>
  </si>
  <si>
    <t>341122********5263</t>
  </si>
  <si>
    <t>341122********5423</t>
  </si>
  <si>
    <t>341127********3425</t>
  </si>
  <si>
    <t>341122********5623</t>
  </si>
  <si>
    <t>341122********5424</t>
  </si>
  <si>
    <t>341122********2220</t>
  </si>
  <si>
    <t>342221********6025</t>
  </si>
  <si>
    <t>341122********5622</t>
  </si>
  <si>
    <t>341122********0622</t>
  </si>
  <si>
    <t>341122********3624</t>
  </si>
  <si>
    <t>341125********218X</t>
  </si>
  <si>
    <t>342201********9328</t>
  </si>
  <si>
    <t>341122********5225</t>
  </si>
  <si>
    <t>341122********5021</t>
  </si>
  <si>
    <t>341122********0621</t>
  </si>
  <si>
    <t>341122********364X</t>
  </si>
  <si>
    <t>341182********4424</t>
  </si>
  <si>
    <t>341182********0229</t>
  </si>
  <si>
    <t>341122********5843</t>
  </si>
  <si>
    <t>341122********5865</t>
  </si>
  <si>
    <t>341122********5044</t>
  </si>
  <si>
    <t>341122********3425</t>
  </si>
  <si>
    <t>341122********0044</t>
  </si>
  <si>
    <t>341122********0043</t>
  </si>
  <si>
    <t>341222********7705</t>
  </si>
  <si>
    <t>341224********4924</t>
  </si>
  <si>
    <t>341122********0423</t>
  </si>
  <si>
    <t>341181********2628</t>
  </si>
  <si>
    <t>341122********5827</t>
  </si>
  <si>
    <t>341124********4826</t>
  </si>
  <si>
    <t>341127********1426</t>
  </si>
  <si>
    <t>341181********5020</t>
  </si>
  <si>
    <t>341122********3211</t>
  </si>
  <si>
    <t>341122********4214</t>
  </si>
  <si>
    <t>341122********0214</t>
  </si>
  <si>
    <t>341125********3097</t>
  </si>
  <si>
    <t>342225********4010</t>
  </si>
  <si>
    <t>341122********5832</t>
  </si>
  <si>
    <t>341122********5210</t>
  </si>
  <si>
    <t>341181********4013</t>
  </si>
  <si>
    <t>341122********0014</t>
  </si>
  <si>
    <t>341181********1010</t>
  </si>
  <si>
    <t>341122********0233</t>
  </si>
  <si>
    <t>341122********5615</t>
  </si>
  <si>
    <t>341122********021X</t>
  </si>
  <si>
    <t>341122********5017</t>
  </si>
  <si>
    <t>341102********6233</t>
  </si>
  <si>
    <t>341122********0010</t>
  </si>
  <si>
    <t>341181********6213</t>
  </si>
  <si>
    <t>341122********001X</t>
  </si>
  <si>
    <t>341125********0938</t>
  </si>
  <si>
    <t>341122********581X</t>
  </si>
  <si>
    <t>341122********0219</t>
  </si>
  <si>
    <t>341122********583X</t>
  </si>
  <si>
    <t>341122********2619</t>
  </si>
  <si>
    <t>341122********0031</t>
  </si>
  <si>
    <t>341122********0435</t>
  </si>
  <si>
    <t>341122********5819</t>
  </si>
  <si>
    <t>341125********7757</t>
  </si>
  <si>
    <t>341125********1992</t>
  </si>
  <si>
    <t>341122********4016</t>
  </si>
  <si>
    <t>341181********701X</t>
  </si>
  <si>
    <t>341181********7013</t>
  </si>
  <si>
    <t>341181********1812</t>
  </si>
  <si>
    <t>341125********8297</t>
  </si>
  <si>
    <t>340321********9313</t>
  </si>
  <si>
    <t>341122********0039</t>
  </si>
  <si>
    <t>341122********5813</t>
  </si>
  <si>
    <t>341122********0412</t>
  </si>
  <si>
    <t>320123********2410</t>
  </si>
  <si>
    <t>341122********5015</t>
  </si>
  <si>
    <t>341122********3414</t>
  </si>
  <si>
    <t>341122********5817</t>
  </si>
  <si>
    <t>341122********0211</t>
  </si>
  <si>
    <t>341221********3216</t>
  </si>
  <si>
    <t>341122********3036</t>
  </si>
  <si>
    <t>341122********4611</t>
  </si>
  <si>
    <t>341122********0232</t>
  </si>
  <si>
    <t>341181********5438</t>
  </si>
  <si>
    <t>341122********5853</t>
  </si>
  <si>
    <t>341122********3031</t>
  </si>
  <si>
    <t>341122********5812</t>
  </si>
  <si>
    <t>341181********681X</t>
  </si>
  <si>
    <t>341122********0018</t>
  </si>
  <si>
    <t>341122********5412</t>
  </si>
  <si>
    <t>341181********1633</t>
  </si>
  <si>
    <t>341181********0014</t>
  </si>
  <si>
    <t>341103********3011</t>
  </si>
  <si>
    <t>341122********4217</t>
  </si>
  <si>
    <t>342425********4913</t>
  </si>
  <si>
    <t>341122********5811</t>
  </si>
  <si>
    <t>341122********5013</t>
  </si>
  <si>
    <t>341122********2611</t>
  </si>
  <si>
    <t>341122********0216</t>
  </si>
  <si>
    <t>341182********1619</t>
  </si>
  <si>
    <t>341103********2617</t>
  </si>
  <si>
    <t>341222********4156</t>
  </si>
  <si>
    <t>341122********0415</t>
  </si>
  <si>
    <t>210404********2117</t>
  </si>
  <si>
    <t>341102********0819</t>
  </si>
  <si>
    <t>152221********2812</t>
  </si>
  <si>
    <t>341102********6412</t>
  </si>
  <si>
    <t>341122********5636</t>
  </si>
  <si>
    <t>341181********0210</t>
  </si>
  <si>
    <t>341122********5894</t>
  </si>
  <si>
    <t>341126********6014</t>
  </si>
  <si>
    <t>341122********0253</t>
  </si>
  <si>
    <t>341122********3618</t>
  </si>
  <si>
    <t>341122********3213</t>
  </si>
  <si>
    <t>341122********003X</t>
  </si>
  <si>
    <t>341181********5214</t>
  </si>
  <si>
    <t>341181********0811</t>
  </si>
  <si>
    <t>341122********0215</t>
  </si>
  <si>
    <t>341122********3013</t>
  </si>
  <si>
    <t>341122********4418</t>
  </si>
  <si>
    <t>230125********1612</t>
  </si>
  <si>
    <t>341122********0434</t>
  </si>
  <si>
    <t>341122********2213</t>
  </si>
  <si>
    <t>341122********1615</t>
  </si>
  <si>
    <t>341122********0019</t>
  </si>
  <si>
    <t>341122********0414</t>
  </si>
  <si>
    <t>341181********5670</t>
  </si>
  <si>
    <t>341122********3654</t>
  </si>
  <si>
    <t>341122********5031</t>
  </si>
  <si>
    <t>341122********5614</t>
  </si>
  <si>
    <t>341122********0011</t>
  </si>
  <si>
    <t>341122********3614</t>
  </si>
  <si>
    <t>341122********1614</t>
  </si>
  <si>
    <t>341122********2615</t>
  </si>
  <si>
    <t>342901********0415</t>
  </si>
  <si>
    <t>341122********4013</t>
  </si>
  <si>
    <t>341181********5412</t>
  </si>
  <si>
    <t>341122********4017</t>
  </si>
  <si>
    <t>341103********2619</t>
  </si>
  <si>
    <t>341181********5630</t>
  </si>
  <si>
    <t>341181********0013</t>
  </si>
  <si>
    <t>341181********1011</t>
  </si>
  <si>
    <t>341122********4619</t>
  </si>
  <si>
    <t>320830********2637</t>
  </si>
  <si>
    <t>341181********3019</t>
  </si>
  <si>
    <t>341122********3655</t>
  </si>
  <si>
    <t>341181********0211</t>
  </si>
  <si>
    <t>341122********4210</t>
  </si>
  <si>
    <t>341122********5039</t>
  </si>
  <si>
    <t>341181********0217</t>
  </si>
  <si>
    <t>320304********2818</t>
  </si>
  <si>
    <t>341122********2630</t>
  </si>
  <si>
    <t>341122********2210</t>
  </si>
  <si>
    <t>341122********0058</t>
  </si>
  <si>
    <t>341122********3678</t>
  </si>
  <si>
    <t>341122********3016</t>
  </si>
  <si>
    <t>341122********0051</t>
  </si>
  <si>
    <t>341122********0436</t>
  </si>
  <si>
    <t>341181********1418</t>
  </si>
  <si>
    <t>341122********5836</t>
  </si>
  <si>
    <t>341122********2231</t>
  </si>
  <si>
    <t>341181********6411</t>
  </si>
  <si>
    <t>341122********5662</t>
  </si>
  <si>
    <t>341122********4643</t>
  </si>
  <si>
    <t>341122********5825</t>
  </si>
  <si>
    <t>341122********0028</t>
  </si>
  <si>
    <t>341122********3044</t>
  </si>
  <si>
    <t>371325********2321</t>
  </si>
  <si>
    <t>341122********4422</t>
  </si>
  <si>
    <t>341226********3840</t>
  </si>
  <si>
    <t>341181********0222</t>
  </si>
  <si>
    <t>341122********3623</t>
  </si>
  <si>
    <t>341122********5427</t>
  </si>
  <si>
    <t>341122********5880</t>
  </si>
  <si>
    <t>341181********0023</t>
  </si>
  <si>
    <t>342222********0444</t>
  </si>
  <si>
    <t>341181********1029</t>
  </si>
  <si>
    <t>640302********2729</t>
  </si>
  <si>
    <t>341122********166X</t>
  </si>
  <si>
    <t>341122********5823</t>
  </si>
  <si>
    <t>341122********5421</t>
  </si>
  <si>
    <t>341103********2881</t>
  </si>
  <si>
    <t>341102********624X</t>
  </si>
  <si>
    <t>342201********7061</t>
  </si>
  <si>
    <t>1、时间  2022年5月21日 上午场（女性）： 7：30前到场安排测试
下午场（男性）： 14：00前到场安排测试
2、地点： 滁州市信息工程学校（原来安县职高）
地址：来安县黎明路（县委党校西侧）</t>
  </si>
  <si>
    <t xml:space="preserve">滁州市公安机关警务辅助人员通过资格审查暨
人围体能测试人员名单（天长市局）
</t>
  </si>
  <si>
    <t>刘天宇</t>
  </si>
  <si>
    <t>202228</t>
  </si>
  <si>
    <t>341181********1051</t>
  </si>
  <si>
    <r>
      <rPr>
        <sz val="11"/>
        <color theme="1"/>
        <rFont val="Tahoma"/>
        <charset val="134"/>
      </rPr>
      <t>5</t>
    </r>
    <r>
      <rPr>
        <sz val="11"/>
        <color theme="1"/>
        <rFont val="宋体"/>
        <charset val="134"/>
      </rPr>
      <t>月</t>
    </r>
    <r>
      <rPr>
        <sz val="11"/>
        <color theme="1"/>
        <rFont val="Tahoma"/>
        <charset val="134"/>
      </rPr>
      <t>21</t>
    </r>
    <r>
      <rPr>
        <sz val="11"/>
        <color theme="1"/>
        <rFont val="宋体"/>
        <charset val="134"/>
      </rPr>
      <t>日上午场</t>
    </r>
  </si>
  <si>
    <t>陈兴旺</t>
  </si>
  <si>
    <t>341181********4611</t>
  </si>
  <si>
    <t>陈殿林</t>
  </si>
  <si>
    <t>341181********5815</t>
  </si>
  <si>
    <r>
      <rPr>
        <sz val="11"/>
        <color theme="1"/>
        <rFont val="Tahoma"/>
        <charset val="134"/>
      </rPr>
      <t>5</t>
    </r>
    <r>
      <rPr>
        <sz val="11"/>
        <color theme="1"/>
        <rFont val="宋体"/>
        <charset val="134"/>
      </rPr>
      <t>月</t>
    </r>
    <r>
      <rPr>
        <sz val="11"/>
        <color theme="1"/>
        <rFont val="Tahoma"/>
        <charset val="134"/>
      </rPr>
      <t>21日上午场</t>
    </r>
  </si>
  <si>
    <t>叶孝永</t>
  </si>
  <si>
    <t>341181********4412</t>
  </si>
  <si>
    <t>董盛昌</t>
  </si>
  <si>
    <t>341181********4835</t>
  </si>
  <si>
    <t>杨荣贵</t>
  </si>
  <si>
    <t>341181********4613</t>
  </si>
  <si>
    <t>孟庆</t>
  </si>
  <si>
    <t>341181********1631</t>
  </si>
  <si>
    <t>崇玉海</t>
  </si>
  <si>
    <t>341181********5212</t>
  </si>
  <si>
    <t>於宗宝</t>
  </si>
  <si>
    <t>202230</t>
  </si>
  <si>
    <t>341181********7410</t>
  </si>
  <si>
    <t>胡振嵘</t>
  </si>
  <si>
    <t>341181********4817</t>
  </si>
  <si>
    <t>陈淋坤</t>
  </si>
  <si>
    <t>341181********0011</t>
  </si>
  <si>
    <t>杨金</t>
  </si>
  <si>
    <t>341181********2833</t>
  </si>
  <si>
    <t>于东</t>
  </si>
  <si>
    <t>341181********0039</t>
  </si>
  <si>
    <t>王庆昌</t>
  </si>
  <si>
    <t>何孝彭</t>
  </si>
  <si>
    <t>341181********2836</t>
  </si>
  <si>
    <t>陶学朝</t>
  </si>
  <si>
    <t>341181********5610</t>
  </si>
  <si>
    <t>341181********2612</t>
  </si>
  <si>
    <t>丁元明</t>
  </si>
  <si>
    <t>341181********1613</t>
  </si>
  <si>
    <t>曹维军</t>
  </si>
  <si>
    <t>341181********7218</t>
  </si>
  <si>
    <t>李富仁</t>
  </si>
  <si>
    <t>341181********1057</t>
  </si>
  <si>
    <t>刘文强</t>
  </si>
  <si>
    <t>蒋春嵩</t>
  </si>
  <si>
    <t>341181********0692</t>
  </si>
  <si>
    <t>应俊</t>
  </si>
  <si>
    <t>341181********0219</t>
  </si>
  <si>
    <t>董学松</t>
  </si>
  <si>
    <t>341181********7415</t>
  </si>
  <si>
    <t>陈远东</t>
  </si>
  <si>
    <t>341181********0816</t>
  </si>
  <si>
    <t>刘寿樟</t>
  </si>
  <si>
    <t>341181********4810</t>
  </si>
  <si>
    <t>341181********1616</t>
  </si>
  <si>
    <t>王佳俊</t>
  </si>
  <si>
    <t>宰森亮</t>
  </si>
  <si>
    <t>341181********4411</t>
  </si>
  <si>
    <t>黄志清</t>
  </si>
  <si>
    <t>341181********1018</t>
  </si>
  <si>
    <t>吴喆仕</t>
  </si>
  <si>
    <t>341181********0618</t>
  </si>
  <si>
    <t>葛涵</t>
  </si>
  <si>
    <t>341181********6812</t>
  </si>
  <si>
    <t>张亮</t>
  </si>
  <si>
    <t>341181********1612</t>
  </si>
  <si>
    <t>董瑞坤</t>
  </si>
  <si>
    <t>341181********2816</t>
  </si>
  <si>
    <t>于福军</t>
  </si>
  <si>
    <t>341181********5013</t>
  </si>
  <si>
    <t>蒋大玉</t>
  </si>
  <si>
    <t>341181********3219</t>
  </si>
  <si>
    <t>李殷杰</t>
  </si>
  <si>
    <t>341181********3010</t>
  </si>
  <si>
    <t>张森淼</t>
  </si>
  <si>
    <t>341181********4415</t>
  </si>
  <si>
    <t>梁德志</t>
  </si>
  <si>
    <t>341181********7412</t>
  </si>
  <si>
    <t>李子扬</t>
  </si>
  <si>
    <t>341181********0235</t>
  </si>
  <si>
    <t>薛兆昇</t>
  </si>
  <si>
    <t>411324********3018</t>
  </si>
  <si>
    <t>赵发兵</t>
  </si>
  <si>
    <t>341181********0818</t>
  </si>
  <si>
    <t>郑修成</t>
  </si>
  <si>
    <t>341181********5017</t>
  </si>
  <si>
    <t>张邵华</t>
  </si>
  <si>
    <t>341181********5213</t>
  </si>
  <si>
    <t>李牧</t>
  </si>
  <si>
    <t>341181********5032</t>
  </si>
  <si>
    <t>陈春安</t>
  </si>
  <si>
    <t>341181********1411</t>
  </si>
  <si>
    <t>张金权</t>
  </si>
  <si>
    <t>341181********4219</t>
  </si>
  <si>
    <t>张加铭</t>
  </si>
  <si>
    <t>202229</t>
  </si>
  <si>
    <t>341181********1013</t>
  </si>
  <si>
    <t>王钧鑫</t>
  </si>
  <si>
    <t>341181********6036</t>
  </si>
  <si>
    <t>杨寿源</t>
  </si>
  <si>
    <t>341181********4417</t>
  </si>
  <si>
    <t>冷皓</t>
  </si>
  <si>
    <t>341181********0032</t>
  </si>
  <si>
    <t>陆福林</t>
  </si>
  <si>
    <t>341181********081X</t>
  </si>
  <si>
    <t>杨天宇</t>
  </si>
  <si>
    <t>341181********0612</t>
  </si>
  <si>
    <t>朱贇</t>
  </si>
  <si>
    <t>341181********303X</t>
  </si>
  <si>
    <t>项天宇</t>
  </si>
  <si>
    <t>341181********4217</t>
  </si>
  <si>
    <t>周诗阳</t>
  </si>
  <si>
    <t>341181********421X</t>
  </si>
  <si>
    <t>陈晨</t>
  </si>
  <si>
    <t>范国跃</t>
  </si>
  <si>
    <t>341181********2215</t>
  </si>
  <si>
    <t>丁宏宇</t>
  </si>
  <si>
    <t>341181********0812</t>
  </si>
  <si>
    <t>文锦铭</t>
  </si>
  <si>
    <t>341181********0033</t>
  </si>
  <si>
    <t>缪巨健</t>
  </si>
  <si>
    <t>陈源森</t>
  </si>
  <si>
    <t>341181********4450</t>
  </si>
  <si>
    <t>朱金轩</t>
  </si>
  <si>
    <t>341181********6210</t>
  </si>
  <si>
    <t>王程</t>
  </si>
  <si>
    <t>341181********0035</t>
  </si>
  <si>
    <t>刘家铭</t>
  </si>
  <si>
    <t>341181********5215</t>
  </si>
  <si>
    <t>唐家伟</t>
  </si>
  <si>
    <t>341181********4831</t>
  </si>
  <si>
    <t>虞章程</t>
  </si>
  <si>
    <t>341181********0413</t>
  </si>
  <si>
    <t>杨润泽</t>
  </si>
  <si>
    <t>341181********3855</t>
  </si>
  <si>
    <t>卜士旭</t>
  </si>
  <si>
    <t>341181********0417</t>
  </si>
  <si>
    <t>董礼军</t>
  </si>
  <si>
    <t>王太安</t>
  </si>
  <si>
    <t>341181********203X</t>
  </si>
  <si>
    <t>董永林</t>
  </si>
  <si>
    <t>341181********6016</t>
  </si>
  <si>
    <t>武立军</t>
  </si>
  <si>
    <t>341181********5812</t>
  </si>
  <si>
    <t>姚蕖彬</t>
  </si>
  <si>
    <t>341181********1814</t>
  </si>
  <si>
    <t>王子昂</t>
  </si>
  <si>
    <t>341181********0019</t>
  </si>
  <si>
    <t>张瑜</t>
  </si>
  <si>
    <t>341181********0030</t>
  </si>
  <si>
    <t>郭雨</t>
  </si>
  <si>
    <t>341181********1614</t>
  </si>
  <si>
    <t>赵培成</t>
  </si>
  <si>
    <t>刘远洋</t>
  </si>
  <si>
    <t>341181********583X</t>
  </si>
  <si>
    <t>林志伟</t>
  </si>
  <si>
    <t>341181********7018</t>
  </si>
  <si>
    <t>朱鸿宇</t>
  </si>
  <si>
    <t>341181********0212</t>
  </si>
  <si>
    <t>王健</t>
  </si>
  <si>
    <t>341181********2814</t>
  </si>
  <si>
    <t>胡国炜</t>
  </si>
  <si>
    <t>341181********1816</t>
  </si>
  <si>
    <t>张青</t>
  </si>
  <si>
    <t>341181********443X</t>
  </si>
  <si>
    <t>黄安东</t>
  </si>
  <si>
    <t>341181********6015</t>
  </si>
  <si>
    <t>张建飞</t>
  </si>
  <si>
    <t>341181********063X</t>
  </si>
  <si>
    <t>吴秀洋</t>
  </si>
  <si>
    <t>朱啸晓</t>
  </si>
  <si>
    <t>341181********0018</t>
  </si>
  <si>
    <t>陶玉斌</t>
  </si>
  <si>
    <t>341181********0617</t>
  </si>
  <si>
    <t>李泽明</t>
  </si>
  <si>
    <t>341181********001X</t>
  </si>
  <si>
    <t>张有宗</t>
  </si>
  <si>
    <t>341181********1035</t>
  </si>
  <si>
    <t>胡仁康</t>
  </si>
  <si>
    <t>341181********4413</t>
  </si>
  <si>
    <t>王玉杰</t>
  </si>
  <si>
    <t>王宗林</t>
  </si>
  <si>
    <t>341181********0636</t>
  </si>
  <si>
    <t>陈彬</t>
  </si>
  <si>
    <t>凌候强</t>
  </si>
  <si>
    <t>341181********3410</t>
  </si>
  <si>
    <t>朱仁松</t>
  </si>
  <si>
    <t>341181********1033</t>
  </si>
  <si>
    <t>陈国文</t>
  </si>
  <si>
    <t>杜青文</t>
  </si>
  <si>
    <t>蔚先锋</t>
  </si>
  <si>
    <t>341181********7416</t>
  </si>
  <si>
    <t>刘勇</t>
  </si>
  <si>
    <t>341181********521X</t>
  </si>
  <si>
    <t>魏浩</t>
  </si>
  <si>
    <t>冯健</t>
  </si>
  <si>
    <t>景文岷</t>
  </si>
  <si>
    <t>341181********4019</t>
  </si>
  <si>
    <t>陆荣翔</t>
  </si>
  <si>
    <t>341181********6418</t>
  </si>
  <si>
    <t>华启昌</t>
  </si>
  <si>
    <t>341181********2019</t>
  </si>
  <si>
    <t>黄申坤</t>
  </si>
  <si>
    <t>341181********5016</t>
  </si>
  <si>
    <t>王晟宇</t>
  </si>
  <si>
    <t>张超</t>
  </si>
  <si>
    <t>341181********6416</t>
  </si>
  <si>
    <t>王玉健</t>
  </si>
  <si>
    <t>娄国强</t>
  </si>
  <si>
    <t>李林涛</t>
  </si>
  <si>
    <t>341181********0214</t>
  </si>
  <si>
    <t>郭泰民安</t>
  </si>
  <si>
    <t>341181********0639</t>
  </si>
  <si>
    <t>杨忠伟</t>
  </si>
  <si>
    <t>341181********161X</t>
  </si>
  <si>
    <t>陈孝林</t>
  </si>
  <si>
    <t>高正龙</t>
  </si>
  <si>
    <t>341181********061X</t>
  </si>
  <si>
    <t>陈华东</t>
  </si>
  <si>
    <t>曹寿文</t>
  </si>
  <si>
    <t>341181********5411</t>
  </si>
  <si>
    <t>陆开祥</t>
  </si>
  <si>
    <t>341181********5416</t>
  </si>
  <si>
    <t>林征宇</t>
  </si>
  <si>
    <t>董云岫</t>
  </si>
  <si>
    <t>程沛</t>
  </si>
  <si>
    <t>李强</t>
  </si>
  <si>
    <t>341181********0055</t>
  </si>
  <si>
    <t>何康旭</t>
  </si>
  <si>
    <t>龚忠运</t>
  </si>
  <si>
    <t>俞建国</t>
  </si>
  <si>
    <t>341181********4216</t>
  </si>
  <si>
    <t>陈大勇</t>
  </si>
  <si>
    <t>341181********601X</t>
  </si>
  <si>
    <t>瞿康伟</t>
  </si>
  <si>
    <t>341181********4618</t>
  </si>
  <si>
    <t>李飞云</t>
  </si>
  <si>
    <t>341181********2817</t>
  </si>
  <si>
    <t>孙宗煜</t>
  </si>
  <si>
    <t>341181********003X</t>
  </si>
  <si>
    <t>张生辰</t>
  </si>
  <si>
    <t>王强</t>
  </si>
  <si>
    <t>341181********0010</t>
  </si>
  <si>
    <t>王仁碗</t>
  </si>
  <si>
    <t>341181********6219</t>
  </si>
  <si>
    <t>黄正义</t>
  </si>
  <si>
    <t>341181********561X</t>
  </si>
  <si>
    <t>耿华祥</t>
  </si>
  <si>
    <t>341181********2811</t>
  </si>
  <si>
    <t>341125********0551</t>
  </si>
  <si>
    <t>崇菻城</t>
  </si>
  <si>
    <t>341181********0635</t>
  </si>
  <si>
    <t>顾朝军</t>
  </si>
  <si>
    <t>丁长月</t>
  </si>
  <si>
    <t>周义康</t>
  </si>
  <si>
    <t>341181********0610</t>
  </si>
  <si>
    <t>秦宏翔</t>
  </si>
  <si>
    <t>341181********6032</t>
  </si>
  <si>
    <t>邹月星</t>
  </si>
  <si>
    <t>341181********3612</t>
  </si>
  <si>
    <t>雍文波</t>
  </si>
  <si>
    <t>徐兴意</t>
  </si>
  <si>
    <t>梁立康</t>
  </si>
  <si>
    <t>李玉杰</t>
  </si>
  <si>
    <t>刘财德</t>
  </si>
  <si>
    <t>341181********3039</t>
  </si>
  <si>
    <t>黄天翔</t>
  </si>
  <si>
    <t>341181********7017</t>
  </si>
  <si>
    <t>翁立国</t>
  </si>
  <si>
    <t>李彦</t>
  </si>
  <si>
    <t>王晓春</t>
  </si>
  <si>
    <t>徐德民</t>
  </si>
  <si>
    <t>董浩</t>
  </si>
  <si>
    <t>341181********5217</t>
  </si>
  <si>
    <t>341181********0616</t>
  </si>
  <si>
    <t>徐志远</t>
  </si>
  <si>
    <t>王长林</t>
  </si>
  <si>
    <t>葛登文</t>
  </si>
  <si>
    <t>341181********6819</t>
  </si>
  <si>
    <t>黄祝炳</t>
  </si>
  <si>
    <t>341181********4459</t>
  </si>
  <si>
    <t>沙玉年</t>
  </si>
  <si>
    <t>341181********4210</t>
  </si>
  <si>
    <t>汪宇</t>
  </si>
  <si>
    <t>韩俊浩</t>
  </si>
  <si>
    <t>刘富兵</t>
  </si>
  <si>
    <t>341181********4818</t>
  </si>
  <si>
    <t>许德伟</t>
  </si>
  <si>
    <t>341181********4839</t>
  </si>
  <si>
    <t>沈磊</t>
  </si>
  <si>
    <t>341181********0619</t>
  </si>
  <si>
    <t>341181********3816</t>
  </si>
  <si>
    <t>王克胜</t>
  </si>
  <si>
    <t>341181********4015</t>
  </si>
  <si>
    <t>王广新</t>
  </si>
  <si>
    <t>341181********1019</t>
  </si>
  <si>
    <t>341181********4416</t>
  </si>
  <si>
    <t>陈忠智</t>
  </si>
  <si>
    <t>341181********0613</t>
  </si>
  <si>
    <t>徐伟</t>
  </si>
  <si>
    <t>341181********2217</t>
  </si>
  <si>
    <t>于福建</t>
  </si>
  <si>
    <t>341181********5015</t>
  </si>
  <si>
    <t>陈兆东</t>
  </si>
  <si>
    <t>李义健</t>
  </si>
  <si>
    <t>刘家豪</t>
  </si>
  <si>
    <t>341181********2830</t>
  </si>
  <si>
    <t>李厚旺</t>
  </si>
  <si>
    <t>341181********5614</t>
  </si>
  <si>
    <t>杜伟伟</t>
  </si>
  <si>
    <t>341181********1015</t>
  </si>
  <si>
    <t>姜春竹</t>
  </si>
  <si>
    <t>341181********5613</t>
  </si>
  <si>
    <t>陈晓阳</t>
  </si>
  <si>
    <t>341181********0037</t>
  </si>
  <si>
    <t>蔡凤飞</t>
  </si>
  <si>
    <t>341181********0071</t>
  </si>
  <si>
    <t>叶从高</t>
  </si>
  <si>
    <t>叶飞</t>
  </si>
  <si>
    <t>341181********3811</t>
  </si>
  <si>
    <t>冯晓天</t>
  </si>
  <si>
    <t>341181********0016</t>
  </si>
  <si>
    <t>魏世豪</t>
  </si>
  <si>
    <t>341181********7430</t>
  </si>
  <si>
    <t>李文森</t>
  </si>
  <si>
    <t>341181********4037</t>
  </si>
  <si>
    <t>周家政</t>
  </si>
  <si>
    <t>341181********3215</t>
  </si>
  <si>
    <t>虞东升</t>
  </si>
  <si>
    <t>341181********0813</t>
  </si>
  <si>
    <t>周允伟</t>
  </si>
  <si>
    <t>341181********5617</t>
  </si>
  <si>
    <t>卢洪涛</t>
  </si>
  <si>
    <t>341181********1016</t>
  </si>
  <si>
    <t>万启源</t>
  </si>
  <si>
    <t>梁建超</t>
  </si>
  <si>
    <t>341181********7417</t>
  </si>
  <si>
    <t>刘安康</t>
  </si>
  <si>
    <t>341181********0415</t>
  </si>
  <si>
    <t>徐路</t>
  </si>
  <si>
    <t>陈晓昕</t>
  </si>
  <si>
    <t>341181********041X</t>
  </si>
  <si>
    <t>潘金驹</t>
  </si>
  <si>
    <t>刘国成</t>
  </si>
  <si>
    <t>李义国</t>
  </si>
  <si>
    <t>341181********4812</t>
  </si>
  <si>
    <t>俞建阳</t>
  </si>
  <si>
    <t>341181********1037</t>
  </si>
  <si>
    <t>徐祥俊</t>
  </si>
  <si>
    <t>341181********0216</t>
  </si>
  <si>
    <t>徐庆东</t>
  </si>
  <si>
    <t>邬萍森</t>
  </si>
  <si>
    <t>341181********6815</t>
  </si>
  <si>
    <t>梅国臣</t>
  </si>
  <si>
    <t>杨远松</t>
  </si>
  <si>
    <t>341181********5615</t>
  </si>
  <si>
    <t>王远程</t>
  </si>
  <si>
    <t>341181********2011</t>
  </si>
  <si>
    <t>焦盛杰</t>
  </si>
  <si>
    <t>341181********0075</t>
  </si>
  <si>
    <t>周峰</t>
  </si>
  <si>
    <t>唐志强</t>
  </si>
  <si>
    <t>莫树东</t>
  </si>
  <si>
    <t>341181********4011</t>
  </si>
  <si>
    <t>钱振钧</t>
  </si>
  <si>
    <t>341181********5618</t>
  </si>
  <si>
    <t>牛涛</t>
  </si>
  <si>
    <t>董德飞</t>
  </si>
  <si>
    <t>341181********2632</t>
  </si>
  <si>
    <t>刘志裕</t>
  </si>
  <si>
    <t>341181********7219</t>
  </si>
  <si>
    <t>郑文</t>
  </si>
  <si>
    <t>341181********0015</t>
  </si>
  <si>
    <t>李杰</t>
  </si>
  <si>
    <t>320324********5171</t>
  </si>
  <si>
    <t>卢金荣</t>
  </si>
  <si>
    <t>341181********3419</t>
  </si>
  <si>
    <t>胡周文</t>
  </si>
  <si>
    <t>341181********6216</t>
  </si>
  <si>
    <t>葛书扬</t>
  </si>
  <si>
    <t>341181********6817</t>
  </si>
  <si>
    <t>舒锋</t>
  </si>
  <si>
    <t>341181********0234</t>
  </si>
  <si>
    <t>徐玉东</t>
  </si>
  <si>
    <t>341181********7038</t>
  </si>
  <si>
    <t>王恩典</t>
  </si>
  <si>
    <t>赵满嵩</t>
  </si>
  <si>
    <t>徐松</t>
  </si>
  <si>
    <t>341181********6814</t>
  </si>
  <si>
    <t>王月元</t>
  </si>
  <si>
    <t>董德健</t>
  </si>
  <si>
    <t>341181********4814</t>
  </si>
  <si>
    <t>谭忠玉</t>
  </si>
  <si>
    <t>341181********0637</t>
  </si>
  <si>
    <t>林安静</t>
  </si>
  <si>
    <t>341181********1017</t>
  </si>
  <si>
    <t>陶亚祥</t>
  </si>
  <si>
    <t>341181********5218</t>
  </si>
  <si>
    <t>吴国辉</t>
  </si>
  <si>
    <t>341181********0031</t>
  </si>
  <si>
    <t>王顺杰</t>
  </si>
  <si>
    <t>341181********3035</t>
  </si>
  <si>
    <t>刘晨亮</t>
  </si>
  <si>
    <t>李广泽</t>
  </si>
  <si>
    <t>屠德重</t>
  </si>
  <si>
    <t>341181********603X</t>
  </si>
  <si>
    <t>翁子健</t>
  </si>
  <si>
    <t>张国正</t>
  </si>
  <si>
    <t>340122********7699</t>
  </si>
  <si>
    <t>戴学涛</t>
  </si>
  <si>
    <t>341181********0650</t>
  </si>
  <si>
    <t>庞晓文</t>
  </si>
  <si>
    <t>341181********3235</t>
  </si>
  <si>
    <t>张林</t>
  </si>
  <si>
    <t>341181********621X</t>
  </si>
  <si>
    <t>施成祥</t>
  </si>
  <si>
    <t>341181********1819</t>
  </si>
  <si>
    <t>蒋文</t>
  </si>
  <si>
    <t>341181********3030</t>
  </si>
  <si>
    <t>王梓</t>
  </si>
  <si>
    <t>341181********3416</t>
  </si>
  <si>
    <t>张世荣</t>
  </si>
  <si>
    <t>341181********2212</t>
  </si>
  <si>
    <t>赵安鑫</t>
  </si>
  <si>
    <t>341181********4414</t>
  </si>
  <si>
    <t>乔正寰</t>
  </si>
  <si>
    <t>孙维亮</t>
  </si>
  <si>
    <t>341181********0017</t>
  </si>
  <si>
    <t>梅立单</t>
  </si>
  <si>
    <t>郑术钰</t>
  </si>
  <si>
    <t>吴子恒</t>
  </si>
  <si>
    <t>341181********7434</t>
  </si>
  <si>
    <t>徐锦阳</t>
  </si>
  <si>
    <t>341181********1611</t>
  </si>
  <si>
    <t>张广俊</t>
  </si>
  <si>
    <t>刘桂龙</t>
  </si>
  <si>
    <t>341181********7214</t>
  </si>
  <si>
    <t>殷俊楼</t>
  </si>
  <si>
    <t>341181********0614</t>
  </si>
  <si>
    <t>胡行路</t>
  </si>
  <si>
    <t>黄春伟</t>
  </si>
  <si>
    <t>341181********7032</t>
  </si>
  <si>
    <t>刘香港</t>
  </si>
  <si>
    <t>320382********131X</t>
  </si>
  <si>
    <t>王延源</t>
  </si>
  <si>
    <t>顾浩然</t>
  </si>
  <si>
    <t>王光照</t>
  </si>
  <si>
    <t>刘典科</t>
  </si>
  <si>
    <t>341181********3438</t>
  </si>
  <si>
    <t>汪为民</t>
  </si>
  <si>
    <t>陶学德</t>
  </si>
  <si>
    <t>341181********5632</t>
  </si>
  <si>
    <t>341181********5611</t>
  </si>
  <si>
    <t>管玉康</t>
  </si>
  <si>
    <t>陈兴儒</t>
  </si>
  <si>
    <t>朱明</t>
  </si>
  <si>
    <t>341181********3418</t>
  </si>
  <si>
    <t>崇俊先</t>
  </si>
  <si>
    <t>花洪银</t>
  </si>
  <si>
    <t>341181********1012</t>
  </si>
  <si>
    <t>彭胜杰</t>
  </si>
  <si>
    <t>341222********6531</t>
  </si>
  <si>
    <t>尤海洋</t>
  </si>
  <si>
    <t>341181********0638</t>
  </si>
  <si>
    <t>王福喜</t>
  </si>
  <si>
    <t>341181********101X</t>
  </si>
  <si>
    <t>341181********263X</t>
  </si>
  <si>
    <t>任菘霖</t>
  </si>
  <si>
    <t>陈银岗</t>
  </si>
  <si>
    <t>341181********5410</t>
  </si>
  <si>
    <t>陆邦国</t>
  </si>
  <si>
    <t>陈澄</t>
  </si>
  <si>
    <t>倪正轩</t>
  </si>
  <si>
    <t>洪杰</t>
  </si>
  <si>
    <t>341181********0230</t>
  </si>
  <si>
    <t>宗爱林</t>
  </si>
  <si>
    <t>张世彬</t>
  </si>
  <si>
    <t>姜伟</t>
  </si>
  <si>
    <t>陈骏峰</t>
  </si>
  <si>
    <t>341181********2017</t>
  </si>
  <si>
    <t>陆从翔</t>
  </si>
  <si>
    <t>毛鑫宇</t>
  </si>
  <si>
    <t>梅子杰</t>
  </si>
  <si>
    <t>周英杰</t>
  </si>
  <si>
    <t>341181********721X</t>
  </si>
  <si>
    <t>张弛</t>
  </si>
  <si>
    <t>徐德明</t>
  </si>
  <si>
    <t>胡登科</t>
  </si>
  <si>
    <t>341181********3439</t>
  </si>
  <si>
    <t>李彪彪</t>
  </si>
  <si>
    <t>朱荣辉</t>
  </si>
  <si>
    <t>341181********1014</t>
  </si>
  <si>
    <t>缪连东</t>
  </si>
  <si>
    <t>汪杨章</t>
  </si>
  <si>
    <t>徐恺</t>
  </si>
  <si>
    <t>胡文武</t>
  </si>
  <si>
    <t>341181********5413</t>
  </si>
  <si>
    <t>黄阳</t>
  </si>
  <si>
    <t>赵正春</t>
  </si>
  <si>
    <t>341181********1413</t>
  </si>
  <si>
    <t>尹金鹏</t>
  </si>
  <si>
    <t>341181********5619</t>
  </si>
  <si>
    <t>陈元飞</t>
  </si>
  <si>
    <t>吉保刚</t>
  </si>
  <si>
    <t>341181********7210</t>
  </si>
  <si>
    <t>岑富凯</t>
  </si>
  <si>
    <t>341181********5831</t>
  </si>
  <si>
    <t>李国胜</t>
  </si>
  <si>
    <t>石明昌</t>
  </si>
  <si>
    <t>吕梁</t>
  </si>
  <si>
    <t>341181********0051</t>
  </si>
  <si>
    <t>姜福强</t>
  </si>
  <si>
    <t>341181********1412</t>
  </si>
  <si>
    <t>汪茂奇</t>
  </si>
  <si>
    <t>杨世钰</t>
  </si>
  <si>
    <t>341181********283X</t>
  </si>
  <si>
    <t>陈亚南</t>
  </si>
  <si>
    <t>陈海亮</t>
  </si>
  <si>
    <t>占家存</t>
  </si>
  <si>
    <t>唐亮</t>
  </si>
  <si>
    <t>341181********483X</t>
  </si>
  <si>
    <r>
      <rPr>
        <sz val="11"/>
        <color theme="1"/>
        <rFont val="Tahoma"/>
        <charset val="134"/>
      </rPr>
      <t>5</t>
    </r>
    <r>
      <rPr>
        <sz val="11"/>
        <color theme="1"/>
        <rFont val="宋体"/>
        <charset val="134"/>
      </rPr>
      <t>月</t>
    </r>
    <r>
      <rPr>
        <sz val="11"/>
        <color theme="1"/>
        <rFont val="Tahoma"/>
        <charset val="134"/>
      </rPr>
      <t>21</t>
    </r>
    <r>
      <rPr>
        <sz val="11"/>
        <color theme="1"/>
        <rFont val="宋体"/>
        <charset val="134"/>
      </rPr>
      <t>日下午场</t>
    </r>
  </si>
  <si>
    <t>叶恒银</t>
  </si>
  <si>
    <t>341181********2818</t>
  </si>
  <si>
    <t>马福文</t>
  </si>
  <si>
    <t>341181********2855</t>
  </si>
  <si>
    <r>
      <rPr>
        <sz val="11"/>
        <color theme="1"/>
        <rFont val="Tahoma"/>
        <charset val="134"/>
      </rPr>
      <t>5</t>
    </r>
    <r>
      <rPr>
        <sz val="11"/>
        <color theme="1"/>
        <rFont val="宋体"/>
        <charset val="134"/>
      </rPr>
      <t>月</t>
    </r>
    <r>
      <rPr>
        <sz val="11"/>
        <color theme="1"/>
        <rFont val="Tahoma"/>
        <charset val="134"/>
      </rPr>
      <t>21日下午场</t>
    </r>
  </si>
  <si>
    <t>王静高</t>
  </si>
  <si>
    <t>341181********0251</t>
  </si>
  <si>
    <t>孙旭</t>
  </si>
  <si>
    <t>341181********6615</t>
  </si>
  <si>
    <t>唐家寨</t>
  </si>
  <si>
    <t>341181********4851</t>
  </si>
  <si>
    <t>王子涵</t>
  </si>
  <si>
    <t>武立志</t>
  </si>
  <si>
    <t>341181********5816</t>
  </si>
  <si>
    <t>左良清</t>
  </si>
  <si>
    <t>341181********6039</t>
  </si>
  <si>
    <t>戴之强</t>
  </si>
  <si>
    <t>梁德俊</t>
  </si>
  <si>
    <t>高映晟</t>
  </si>
  <si>
    <t>陈长金</t>
  </si>
  <si>
    <t>341181********2614</t>
  </si>
  <si>
    <t>董庭京</t>
  </si>
  <si>
    <t>341181********2415</t>
  </si>
  <si>
    <t>杜满祥</t>
  </si>
  <si>
    <t>曹家瑞</t>
  </si>
  <si>
    <t>陶玉松</t>
  </si>
  <si>
    <t>202231</t>
  </si>
  <si>
    <t>王政武</t>
  </si>
  <si>
    <t>陈缉仓</t>
  </si>
  <si>
    <t>341181********5612</t>
  </si>
  <si>
    <t>陈玉言</t>
  </si>
  <si>
    <t>341181********6031</t>
  </si>
  <si>
    <t>张佐昊</t>
  </si>
  <si>
    <t>胡登祥</t>
  </si>
  <si>
    <t>陈勇</t>
  </si>
  <si>
    <t>钱宜进</t>
  </si>
  <si>
    <t>高升</t>
  </si>
  <si>
    <t>陈钱</t>
  </si>
  <si>
    <t>341181********0054</t>
  </si>
  <si>
    <t>朱强</t>
  </si>
  <si>
    <t>雍少祥</t>
  </si>
  <si>
    <t>341181********3411</t>
  </si>
  <si>
    <t>赵新冬</t>
  </si>
  <si>
    <t>341181********023X</t>
  </si>
  <si>
    <t>陈德军</t>
  </si>
  <si>
    <t>341181********2015</t>
  </si>
  <si>
    <t>朱翔宇</t>
  </si>
  <si>
    <t>蔡文松</t>
  </si>
  <si>
    <t>陈思荣</t>
  </si>
  <si>
    <t>341181********2617</t>
  </si>
  <si>
    <t>夏开荣</t>
  </si>
  <si>
    <t>341181********5818</t>
  </si>
  <si>
    <t>董泽洋</t>
  </si>
  <si>
    <t>朱康耀</t>
  </si>
  <si>
    <t>董浩然</t>
  </si>
  <si>
    <t>董云擎</t>
  </si>
  <si>
    <t>杨德志</t>
  </si>
  <si>
    <t>341181********2611</t>
  </si>
  <si>
    <t>黄明仁</t>
  </si>
  <si>
    <t>341181********5014</t>
  </si>
  <si>
    <t>曾光辉</t>
  </si>
  <si>
    <t>陈东军</t>
  </si>
  <si>
    <t>翁金亮</t>
  </si>
  <si>
    <t>张天强</t>
  </si>
  <si>
    <t>卢雷</t>
  </si>
  <si>
    <t>341181********4419</t>
  </si>
  <si>
    <t>陈士兵</t>
  </si>
  <si>
    <t>姚月幸</t>
  </si>
  <si>
    <t>341181********3839</t>
  </si>
  <si>
    <t>哈允祺</t>
  </si>
  <si>
    <t>夏天</t>
  </si>
  <si>
    <t>341181********1811</t>
  </si>
  <si>
    <t>时春圆</t>
  </si>
  <si>
    <t>341181********3218</t>
  </si>
  <si>
    <t>成家东</t>
  </si>
  <si>
    <t>341181********3018</t>
  </si>
  <si>
    <t>王越</t>
  </si>
  <si>
    <t>戴伟</t>
  </si>
  <si>
    <t>320123********3810</t>
  </si>
  <si>
    <t>郭开阳</t>
  </si>
  <si>
    <t>郭长青</t>
  </si>
  <si>
    <t>341181********3016</t>
  </si>
  <si>
    <t>赵海东</t>
  </si>
  <si>
    <t>高永宝</t>
  </si>
  <si>
    <t>341181********0814</t>
  </si>
  <si>
    <t>金仁杰</t>
  </si>
  <si>
    <t>341181********6215</t>
  </si>
  <si>
    <t>董旭</t>
  </si>
  <si>
    <t>341181********3415</t>
  </si>
  <si>
    <t>胡飞</t>
  </si>
  <si>
    <t>341181********7010</t>
  </si>
  <si>
    <t>刁朝强</t>
  </si>
  <si>
    <t>鲍学洪</t>
  </si>
  <si>
    <t>341181********0815</t>
  </si>
  <si>
    <t>李衍</t>
  </si>
  <si>
    <t>341181********141X</t>
  </si>
  <si>
    <t>汪象文</t>
  </si>
  <si>
    <t>320830********4816</t>
  </si>
  <si>
    <t>刘志宝</t>
  </si>
  <si>
    <t>赵佩吉</t>
  </si>
  <si>
    <t>341181********661X</t>
  </si>
  <si>
    <t>赵旭</t>
  </si>
  <si>
    <t>王千军</t>
  </si>
  <si>
    <t>钱亮</t>
  </si>
  <si>
    <t>陈林贵</t>
  </si>
  <si>
    <t>陈洋</t>
  </si>
  <si>
    <t>341181********0611</t>
  </si>
  <si>
    <t>吴金锋</t>
  </si>
  <si>
    <t>翟昊</t>
  </si>
  <si>
    <t>尹彦鸣</t>
  </si>
  <si>
    <t>崇保成</t>
  </si>
  <si>
    <t>341181********5236</t>
  </si>
  <si>
    <t>干兆森</t>
  </si>
  <si>
    <t>341181********741X</t>
  </si>
  <si>
    <t>李家明</t>
  </si>
  <si>
    <t>341181********2219</t>
  </si>
  <si>
    <t>苏晶</t>
  </si>
  <si>
    <t>郭文璇</t>
  </si>
  <si>
    <t>341181********3011</t>
  </si>
  <si>
    <t>张霖</t>
  </si>
  <si>
    <t>陆有伟</t>
  </si>
  <si>
    <t>张家俊</t>
  </si>
  <si>
    <t>朱加连</t>
  </si>
  <si>
    <t>341181********4211</t>
  </si>
  <si>
    <t>陶志春</t>
  </si>
  <si>
    <t>王玉鑫</t>
  </si>
  <si>
    <t>341181********5417</t>
  </si>
  <si>
    <t>祝志勇</t>
  </si>
  <si>
    <t>董朝</t>
  </si>
  <si>
    <t>341181********2419</t>
  </si>
  <si>
    <t>陈磊</t>
  </si>
  <si>
    <t>董成皓</t>
  </si>
  <si>
    <t>341181********1636</t>
  </si>
  <si>
    <t>孙永康</t>
  </si>
  <si>
    <t>郁文海</t>
  </si>
  <si>
    <t>郁林生</t>
  </si>
  <si>
    <t>341181********4215</t>
  </si>
  <si>
    <t>陈晓宝</t>
  </si>
  <si>
    <t>娄心鸣</t>
  </si>
  <si>
    <t>林振羽</t>
  </si>
  <si>
    <t>陈远</t>
  </si>
  <si>
    <t>341181********7034</t>
  </si>
  <si>
    <t>刁荣堃</t>
  </si>
  <si>
    <t>彭仁军</t>
  </si>
  <si>
    <t>戚开萱</t>
  </si>
  <si>
    <t>夏晓明</t>
  </si>
  <si>
    <t>341181********1430</t>
  </si>
  <si>
    <t>张学鹏</t>
  </si>
  <si>
    <t>341181********341X</t>
  </si>
  <si>
    <t>刁宏程</t>
  </si>
  <si>
    <t>吴宏昊</t>
  </si>
  <si>
    <t>刘天明</t>
  </si>
  <si>
    <t>刘顶祥</t>
  </si>
  <si>
    <t>陈维国</t>
  </si>
  <si>
    <t>赵培军</t>
  </si>
  <si>
    <t>341181********6470</t>
  </si>
  <si>
    <t>冯志阳</t>
  </si>
  <si>
    <t>341181********7211</t>
  </si>
  <si>
    <t>董浩瀚</t>
  </si>
  <si>
    <t>徐启亮</t>
  </si>
  <si>
    <t>341181********6038</t>
  </si>
  <si>
    <t>杨华俊</t>
  </si>
  <si>
    <t>王昕涛</t>
  </si>
  <si>
    <t>黄跃</t>
  </si>
  <si>
    <t>缪梓刚</t>
  </si>
  <si>
    <t>341181********1050</t>
  </si>
  <si>
    <t>娄兴永</t>
  </si>
  <si>
    <t>341181********6415</t>
  </si>
  <si>
    <t>刘明宇</t>
  </si>
  <si>
    <t>341181********7419</t>
  </si>
  <si>
    <t>张畅文</t>
  </si>
  <si>
    <t>陈传悦</t>
  </si>
  <si>
    <t>翁万昊</t>
  </si>
  <si>
    <t>341181********1052</t>
  </si>
  <si>
    <t>骆炜</t>
  </si>
  <si>
    <t>341181********0215</t>
  </si>
  <si>
    <t>吴庆伟</t>
  </si>
  <si>
    <t>341126********2534</t>
  </si>
  <si>
    <t>董玉成</t>
  </si>
  <si>
    <t>周明瑞</t>
  </si>
  <si>
    <t>任毅</t>
  </si>
  <si>
    <t>陆兆岗</t>
  </si>
  <si>
    <t>341181********2010</t>
  </si>
  <si>
    <t>许国凡</t>
  </si>
  <si>
    <t>朱韬</t>
  </si>
  <si>
    <t>341181********1651</t>
  </si>
  <si>
    <t>宗谨言</t>
  </si>
  <si>
    <t>徐承龙</t>
  </si>
  <si>
    <t>倪正飞</t>
  </si>
  <si>
    <t>杨志鹏</t>
  </si>
  <si>
    <t>341181********6839</t>
  </si>
  <si>
    <t>魏永元</t>
  </si>
  <si>
    <t>341181********3211</t>
  </si>
  <si>
    <t>朱榕堃</t>
  </si>
  <si>
    <t>翁万程</t>
  </si>
  <si>
    <t>341181********1038</t>
  </si>
  <si>
    <t>王沁</t>
  </si>
  <si>
    <t>蔡勇</t>
  </si>
  <si>
    <t>王晗</t>
  </si>
  <si>
    <t>俞万鑫</t>
  </si>
  <si>
    <t>赵海翔</t>
  </si>
  <si>
    <t>邱在诚</t>
  </si>
  <si>
    <t>341181********1459</t>
  </si>
  <si>
    <t>朱晗</t>
  </si>
  <si>
    <t>张振东</t>
  </si>
  <si>
    <t>徐乃祥</t>
  </si>
  <si>
    <t>341181********6018</t>
  </si>
  <si>
    <t>陈九冬</t>
  </si>
  <si>
    <t>田春辉</t>
  </si>
  <si>
    <t>341181********0634</t>
  </si>
  <si>
    <t>洪加骏</t>
  </si>
  <si>
    <t>341181********4418</t>
  </si>
  <si>
    <t>高仁军</t>
  </si>
  <si>
    <t>张重明</t>
  </si>
  <si>
    <t>341181********0830</t>
  </si>
  <si>
    <t>徐定康</t>
  </si>
  <si>
    <t>徐飞</t>
  </si>
  <si>
    <t>341181********1432</t>
  </si>
  <si>
    <t>焦海崟</t>
  </si>
  <si>
    <t>341181********5012</t>
  </si>
  <si>
    <t>陶天辰</t>
  </si>
  <si>
    <t>341181********021X</t>
  </si>
  <si>
    <t>曹友东</t>
  </si>
  <si>
    <t>341181********2210</t>
  </si>
  <si>
    <t>陈安荣</t>
  </si>
  <si>
    <t>341181********305X</t>
  </si>
  <si>
    <t>陈叔嵩</t>
  </si>
  <si>
    <t>陶文东</t>
  </si>
  <si>
    <t>341181********6013</t>
  </si>
  <si>
    <t>赵永清</t>
  </si>
  <si>
    <t>341181********4612</t>
  </si>
  <si>
    <t>闵浩</t>
  </si>
  <si>
    <t>341181********7414</t>
  </si>
  <si>
    <t>王浩然</t>
  </si>
  <si>
    <t>341181********5837</t>
  </si>
  <si>
    <t>陈伟田</t>
  </si>
  <si>
    <t>赵晓东</t>
  </si>
  <si>
    <t>341181********2014</t>
  </si>
  <si>
    <t>戴寒申</t>
  </si>
  <si>
    <t>341181********2416</t>
  </si>
  <si>
    <t>毕玉宝</t>
  </si>
  <si>
    <t>马超</t>
  </si>
  <si>
    <t>341181********2233</t>
  </si>
  <si>
    <t>陆福祥</t>
  </si>
  <si>
    <t>徐佳威</t>
  </si>
  <si>
    <t>341181********1637</t>
  </si>
  <si>
    <t>吴军</t>
  </si>
  <si>
    <t>341181********6211</t>
  </si>
  <si>
    <t>王宏</t>
  </si>
  <si>
    <t>董云飞</t>
  </si>
  <si>
    <t>李金玉</t>
  </si>
  <si>
    <t>341181********1830</t>
  </si>
  <si>
    <t>姜定华</t>
  </si>
  <si>
    <t>341181********2018</t>
  </si>
  <si>
    <t>嵇靖</t>
  </si>
  <si>
    <t>宗晨冬</t>
  </si>
  <si>
    <t>颜圆涛</t>
  </si>
  <si>
    <t>夏宇辰</t>
  </si>
  <si>
    <t>341181********0615</t>
  </si>
  <si>
    <t>李瑞</t>
  </si>
  <si>
    <t>王文臣</t>
  </si>
  <si>
    <t>341181********1690</t>
  </si>
  <si>
    <t>李奇</t>
  </si>
  <si>
    <t>姚宇</t>
  </si>
  <si>
    <t>金旭</t>
  </si>
  <si>
    <t>341181********3814</t>
  </si>
  <si>
    <t>应健</t>
  </si>
  <si>
    <t>李正强</t>
  </si>
  <si>
    <t>刘俊</t>
  </si>
  <si>
    <t>韩奎铭</t>
  </si>
  <si>
    <t>341181********4214</t>
  </si>
  <si>
    <t>李正可</t>
  </si>
  <si>
    <t>341181********3813</t>
  </si>
  <si>
    <t>陈林</t>
  </si>
  <si>
    <t>陈荣</t>
  </si>
  <si>
    <t>341181********3614</t>
  </si>
  <si>
    <t>胡国伟</t>
  </si>
  <si>
    <t>341181********5219</t>
  </si>
  <si>
    <t>杨发鹏</t>
  </si>
  <si>
    <t>雍开林</t>
  </si>
  <si>
    <t>341181********0817</t>
  </si>
  <si>
    <t>余叶文</t>
  </si>
  <si>
    <t>341181********6412</t>
  </si>
  <si>
    <t>341181********103X</t>
  </si>
  <si>
    <t>冯居臻</t>
  </si>
  <si>
    <t>610428********5013</t>
  </si>
  <si>
    <t>刘健</t>
  </si>
  <si>
    <t>341181********623X</t>
  </si>
  <si>
    <t>高健</t>
  </si>
  <si>
    <t>翁润宇</t>
  </si>
  <si>
    <t>毕志清</t>
  </si>
  <si>
    <t>341181********3214</t>
  </si>
  <si>
    <t>佟斐</t>
  </si>
  <si>
    <t>341181********0034</t>
  </si>
  <si>
    <t>施金坤</t>
  </si>
  <si>
    <t>341181********5814</t>
  </si>
  <si>
    <t>洪茂祥</t>
  </si>
  <si>
    <t>柏洋</t>
  </si>
  <si>
    <t>陈云蒸</t>
  </si>
  <si>
    <t>341181********3611</t>
  </si>
  <si>
    <t>钱程</t>
  </si>
  <si>
    <t>陈丰寅</t>
  </si>
  <si>
    <t>李华清</t>
  </si>
  <si>
    <t>李超</t>
  </si>
  <si>
    <t>陈大业</t>
  </si>
  <si>
    <t>341181********3014</t>
  </si>
  <si>
    <t>沈连康</t>
  </si>
  <si>
    <t>李锦程</t>
  </si>
  <si>
    <t>杨鸣辉</t>
  </si>
  <si>
    <t>341181********1810</t>
  </si>
  <si>
    <t>周方圆</t>
  </si>
  <si>
    <t>苗壮</t>
  </si>
  <si>
    <t>341204********183X</t>
  </si>
  <si>
    <t>韩广龙</t>
  </si>
  <si>
    <t>程园明</t>
  </si>
  <si>
    <t>杨晓春</t>
  </si>
  <si>
    <t>341181********6818</t>
  </si>
  <si>
    <t>刘林清</t>
  </si>
  <si>
    <t>刘开胜</t>
  </si>
  <si>
    <t>高学强</t>
  </si>
  <si>
    <t>341181********4237</t>
  </si>
  <si>
    <t>陶承伟</t>
  </si>
  <si>
    <t>徐寿程</t>
  </si>
  <si>
    <t>王森</t>
  </si>
  <si>
    <t>何有鹏</t>
  </si>
  <si>
    <t>黄开元</t>
  </si>
  <si>
    <t>341181********7019</t>
  </si>
  <si>
    <t>靳寿刚</t>
  </si>
  <si>
    <t>341181********641X</t>
  </si>
  <si>
    <t>纪耀</t>
  </si>
  <si>
    <t>郑扬</t>
  </si>
  <si>
    <t>郑述云</t>
  </si>
  <si>
    <t>341181********5011</t>
  </si>
  <si>
    <t>李静</t>
  </si>
  <si>
    <t>341181********6613</t>
  </si>
  <si>
    <t>薛冬冬</t>
  </si>
  <si>
    <t>周志鹏</t>
  </si>
  <si>
    <t>周明镜</t>
  </si>
  <si>
    <t>郑金峰</t>
  </si>
  <si>
    <t>341181********5019</t>
  </si>
  <si>
    <t>郑秀国</t>
  </si>
  <si>
    <t>赵炳仲</t>
  </si>
  <si>
    <t>丁煜伟</t>
  </si>
  <si>
    <t>341181********4837</t>
  </si>
  <si>
    <t>王俊</t>
  </si>
  <si>
    <t>柳涛</t>
  </si>
  <si>
    <t>张永辉</t>
  </si>
  <si>
    <t>陶雪亮</t>
  </si>
  <si>
    <t>朱志成</t>
  </si>
  <si>
    <t>刘朝元</t>
  </si>
  <si>
    <t>鲍秀智</t>
  </si>
  <si>
    <t>万陈</t>
  </si>
  <si>
    <t>徐加成</t>
  </si>
  <si>
    <t>李伟</t>
  </si>
  <si>
    <t>341181********0213</t>
  </si>
  <si>
    <t>陈金宇</t>
  </si>
  <si>
    <t>金顺银</t>
  </si>
  <si>
    <t>董长轩</t>
  </si>
  <si>
    <t>341181********1639</t>
  </si>
  <si>
    <t>王唐田</t>
  </si>
  <si>
    <t>马云成</t>
  </si>
  <si>
    <t>石文峰</t>
  </si>
  <si>
    <t>夏候竹青</t>
  </si>
  <si>
    <t>341181********4033</t>
  </si>
  <si>
    <t>吴应为</t>
  </si>
  <si>
    <t>341181********7015</t>
  </si>
  <si>
    <t>周玉飞</t>
  </si>
  <si>
    <t>341181********0651</t>
  </si>
  <si>
    <t>徐鹏</t>
  </si>
  <si>
    <t>潘峰</t>
  </si>
  <si>
    <t>马昌朝</t>
  </si>
  <si>
    <t>341181********2073</t>
  </si>
  <si>
    <t>潘国强</t>
  </si>
  <si>
    <t>341181********4615</t>
  </si>
  <si>
    <t>李元</t>
  </si>
  <si>
    <t>何梦楠</t>
  </si>
  <si>
    <t>张晗琦</t>
  </si>
  <si>
    <t>林生旭</t>
  </si>
  <si>
    <t>王国骏</t>
  </si>
  <si>
    <t>程焓</t>
  </si>
  <si>
    <t>朱加文</t>
  </si>
  <si>
    <t>341181********6410</t>
  </si>
  <si>
    <t>金波</t>
  </si>
  <si>
    <t>马亿民</t>
  </si>
  <si>
    <t>341181********3610</t>
  </si>
  <si>
    <t>夏浩然</t>
  </si>
  <si>
    <t>341181********4453</t>
  </si>
  <si>
    <t>谈程</t>
  </si>
  <si>
    <t>江立新</t>
  </si>
  <si>
    <t>王长青</t>
  </si>
  <si>
    <t>李明</t>
  </si>
  <si>
    <t>郑宏鑫</t>
  </si>
  <si>
    <t>王武官</t>
  </si>
  <si>
    <t>周德润</t>
  </si>
  <si>
    <t>吴晓亭</t>
  </si>
  <si>
    <t>341181********1030</t>
  </si>
  <si>
    <t>王金石</t>
  </si>
  <si>
    <t>341181********5435</t>
  </si>
  <si>
    <t>胡海波</t>
  </si>
  <si>
    <t>周鸿志</t>
  </si>
  <si>
    <t>梁子康</t>
  </si>
  <si>
    <t>戴书礼</t>
  </si>
  <si>
    <t>徐祖锦</t>
  </si>
  <si>
    <t>341181********3210</t>
  </si>
  <si>
    <t>刘凤程</t>
  </si>
  <si>
    <t>刘瑞</t>
  </si>
  <si>
    <t>吕仁洁</t>
  </si>
  <si>
    <t>陆旭</t>
  </si>
  <si>
    <t>陈广飞</t>
  </si>
  <si>
    <t>341181********2012</t>
  </si>
  <si>
    <t>周林</t>
  </si>
  <si>
    <t>谷金卫</t>
  </si>
  <si>
    <t>341181********0253</t>
  </si>
  <si>
    <t>陶连洲</t>
  </si>
  <si>
    <t>341181********501X</t>
  </si>
  <si>
    <t>周双林</t>
  </si>
  <si>
    <t>341181********1455</t>
  </si>
  <si>
    <t>毛振东</t>
  </si>
  <si>
    <t>王锴</t>
  </si>
  <si>
    <t>张春晖</t>
  </si>
  <si>
    <t>徐天文</t>
  </si>
  <si>
    <t>唐建华</t>
  </si>
  <si>
    <t>严毅</t>
  </si>
  <si>
    <t>李林峰</t>
  </si>
  <si>
    <t>徐发银</t>
  </si>
  <si>
    <t>341181********6234</t>
  </si>
  <si>
    <t>程朝峰</t>
  </si>
  <si>
    <t>钟国强</t>
  </si>
  <si>
    <t>341181********0810</t>
  </si>
  <si>
    <t>彭明祥</t>
  </si>
  <si>
    <t>詹涛</t>
  </si>
  <si>
    <t>余杭</t>
  </si>
  <si>
    <t>341181********6432</t>
  </si>
  <si>
    <t>徐家翔</t>
  </si>
  <si>
    <t>曹亚春</t>
  </si>
  <si>
    <t>滁州市公安机关辅警招聘通过资格审查暨
入围体能测试人员名单（凤阳县局）</t>
  </si>
  <si>
    <t>张成梦</t>
  </si>
  <si>
    <r>
      <rPr>
        <sz val="11"/>
        <color indexed="8"/>
        <rFont val="宋体"/>
        <charset val="134"/>
      </rPr>
      <t>2</t>
    </r>
    <r>
      <rPr>
        <sz val="11"/>
        <color indexed="8"/>
        <rFont val="宋体"/>
        <charset val="134"/>
      </rPr>
      <t>022033</t>
    </r>
  </si>
  <si>
    <t>341126********7527</t>
  </si>
  <si>
    <r>
      <rPr>
        <sz val="11"/>
        <color indexed="8"/>
        <rFont val="Tahoma"/>
        <charset val="134"/>
      </rPr>
      <t>5</t>
    </r>
    <r>
      <rPr>
        <sz val="11"/>
        <color indexed="8"/>
        <rFont val="宋体"/>
        <charset val="134"/>
      </rPr>
      <t>月</t>
    </r>
    <r>
      <rPr>
        <sz val="11"/>
        <color indexed="8"/>
        <rFont val="Tahoma"/>
        <charset val="134"/>
      </rPr>
      <t>21</t>
    </r>
    <r>
      <rPr>
        <sz val="11"/>
        <color indexed="8"/>
        <rFont val="宋体"/>
        <charset val="134"/>
      </rPr>
      <t>日上午场</t>
    </r>
  </si>
  <si>
    <t>吕孟艳</t>
  </si>
  <si>
    <t>2022033</t>
  </si>
  <si>
    <t>341126********4829</t>
  </si>
  <si>
    <t>徐敏</t>
  </si>
  <si>
    <t>341126********0028</t>
  </si>
  <si>
    <r>
      <rPr>
        <sz val="11"/>
        <color indexed="8"/>
        <rFont val="Tahoma"/>
        <charset val="134"/>
      </rPr>
      <t>5</t>
    </r>
    <r>
      <rPr>
        <sz val="11"/>
        <color indexed="8"/>
        <rFont val="宋体"/>
        <charset val="134"/>
      </rPr>
      <t>月</t>
    </r>
    <r>
      <rPr>
        <sz val="11"/>
        <color indexed="8"/>
        <rFont val="Tahoma"/>
        <charset val="134"/>
      </rPr>
      <t>21日上午场</t>
    </r>
  </si>
  <si>
    <t>张蕊</t>
  </si>
  <si>
    <t>341126********6029</t>
  </si>
  <si>
    <t>张煜河</t>
  </si>
  <si>
    <r>
      <rPr>
        <sz val="11"/>
        <color indexed="8"/>
        <rFont val="宋体"/>
        <charset val="134"/>
      </rPr>
      <t>2</t>
    </r>
    <r>
      <rPr>
        <sz val="11"/>
        <color indexed="8"/>
        <rFont val="宋体"/>
        <charset val="134"/>
      </rPr>
      <t>022034</t>
    </r>
  </si>
  <si>
    <t>341126********0217</t>
  </si>
  <si>
    <t>柏祖亮</t>
  </si>
  <si>
    <r>
      <rPr>
        <sz val="11"/>
        <color indexed="8"/>
        <rFont val="宋体"/>
        <charset val="134"/>
      </rPr>
      <t>2</t>
    </r>
    <r>
      <rPr>
        <sz val="11"/>
        <color indexed="8"/>
        <rFont val="宋体"/>
        <charset val="134"/>
      </rPr>
      <t>022035</t>
    </r>
  </si>
  <si>
    <t>341126********0016</t>
  </si>
  <si>
    <t>张俊</t>
  </si>
  <si>
    <t>2022035</t>
  </si>
  <si>
    <t>341126********5619</t>
  </si>
  <si>
    <t>黄开勇</t>
  </si>
  <si>
    <r>
      <rPr>
        <sz val="11"/>
        <color indexed="8"/>
        <rFont val="宋体"/>
        <charset val="134"/>
      </rPr>
      <t>2</t>
    </r>
    <r>
      <rPr>
        <sz val="11"/>
        <color indexed="8"/>
        <rFont val="宋体"/>
        <charset val="134"/>
      </rPr>
      <t>022036</t>
    </r>
  </si>
  <si>
    <t>341126********3213</t>
  </si>
  <si>
    <t>万文肖</t>
  </si>
  <si>
    <r>
      <rPr>
        <sz val="11"/>
        <color indexed="8"/>
        <rFont val="宋体"/>
        <charset val="134"/>
      </rPr>
      <t>2</t>
    </r>
    <r>
      <rPr>
        <sz val="11"/>
        <color indexed="8"/>
        <rFont val="宋体"/>
        <charset val="134"/>
      </rPr>
      <t>022038</t>
    </r>
  </si>
  <si>
    <t>341126********5616</t>
  </si>
  <si>
    <t>王连和</t>
  </si>
  <si>
    <r>
      <rPr>
        <sz val="11"/>
        <color indexed="8"/>
        <rFont val="宋体"/>
        <charset val="134"/>
      </rPr>
      <t>2</t>
    </r>
    <r>
      <rPr>
        <sz val="11"/>
        <color indexed="8"/>
        <rFont val="宋体"/>
        <charset val="134"/>
      </rPr>
      <t>022041</t>
    </r>
  </si>
  <si>
    <t>341126********2335</t>
  </si>
  <si>
    <t>马剑</t>
  </si>
  <si>
    <t>2022041</t>
  </si>
  <si>
    <t>341126********4916</t>
  </si>
  <si>
    <t>王文龙</t>
  </si>
  <si>
    <r>
      <rPr>
        <sz val="11"/>
        <color indexed="8"/>
        <rFont val="宋体"/>
        <charset val="134"/>
      </rPr>
      <t>202</t>
    </r>
    <r>
      <rPr>
        <sz val="11"/>
        <color indexed="8"/>
        <rFont val="宋体"/>
        <charset val="134"/>
      </rPr>
      <t>2</t>
    </r>
    <r>
      <rPr>
        <sz val="11"/>
        <color indexed="8"/>
        <rFont val="宋体"/>
        <charset val="134"/>
      </rPr>
      <t>0</t>
    </r>
    <r>
      <rPr>
        <sz val="11"/>
        <color indexed="8"/>
        <rFont val="宋体"/>
        <charset val="134"/>
      </rPr>
      <t>43</t>
    </r>
  </si>
  <si>
    <t>341126********703X</t>
  </si>
  <si>
    <t>刘坤</t>
  </si>
  <si>
    <r>
      <rPr>
        <sz val="11"/>
        <color indexed="8"/>
        <rFont val="宋体"/>
        <charset val="134"/>
      </rPr>
      <t>2</t>
    </r>
    <r>
      <rPr>
        <sz val="11"/>
        <color indexed="8"/>
        <rFont val="宋体"/>
        <charset val="134"/>
      </rPr>
      <t>022046</t>
    </r>
  </si>
  <si>
    <t>341126********0017</t>
  </si>
  <si>
    <t>陈琦</t>
  </si>
  <si>
    <t>2022046</t>
  </si>
  <si>
    <t>341126********751X</t>
  </si>
  <si>
    <t>石守冬</t>
  </si>
  <si>
    <t>341126********5817</t>
  </si>
  <si>
    <t>何旭</t>
  </si>
  <si>
    <t>341126********001X</t>
  </si>
  <si>
    <t>韩玉静</t>
  </si>
  <si>
    <t>341126********6366</t>
  </si>
  <si>
    <t>张凯</t>
  </si>
  <si>
    <t>341126********4037</t>
  </si>
  <si>
    <t>戴佳馨</t>
  </si>
  <si>
    <t>341126********0220</t>
  </si>
  <si>
    <t>胡成功</t>
  </si>
  <si>
    <t>陆夕祥</t>
  </si>
  <si>
    <t>341126********5032</t>
  </si>
  <si>
    <t>钟明旺</t>
  </si>
  <si>
    <t>341126********1015</t>
  </si>
  <si>
    <t>陈天旭</t>
  </si>
  <si>
    <t>341126********4932</t>
  </si>
  <si>
    <t>张家乐</t>
  </si>
  <si>
    <t>341126********1231</t>
  </si>
  <si>
    <t>武加文</t>
  </si>
  <si>
    <t>341126********3815</t>
  </si>
  <si>
    <t>曹何</t>
  </si>
  <si>
    <t>341126********0018</t>
  </si>
  <si>
    <t>侍洪满</t>
  </si>
  <si>
    <t>341126********4810</t>
  </si>
  <si>
    <t>谢兆奎</t>
  </si>
  <si>
    <t>341126********0059</t>
  </si>
  <si>
    <t>钱泽琛</t>
  </si>
  <si>
    <t>341126********0210</t>
  </si>
  <si>
    <t>高天</t>
  </si>
  <si>
    <t>341126********021X</t>
  </si>
  <si>
    <t>史威</t>
  </si>
  <si>
    <t>341126********361X</t>
  </si>
  <si>
    <t>蒋泽永</t>
  </si>
  <si>
    <t>蒋明新</t>
  </si>
  <si>
    <t>341126********0223</t>
  </si>
  <si>
    <t>石健</t>
  </si>
  <si>
    <t>341126********1522</t>
  </si>
  <si>
    <t>彭兆涛</t>
  </si>
  <si>
    <t>341126********1219</t>
  </si>
  <si>
    <t>胡胜旺</t>
  </si>
  <si>
    <t>341126********153X</t>
  </si>
  <si>
    <t>王锦锦</t>
  </si>
  <si>
    <t>341126********1241</t>
  </si>
  <si>
    <t>吴海洋</t>
  </si>
  <si>
    <t>341126********0034</t>
  </si>
  <si>
    <t>汪可</t>
  </si>
  <si>
    <t>341126********1526</t>
  </si>
  <si>
    <t>杭振宇</t>
  </si>
  <si>
    <t>341126********0921</t>
  </si>
  <si>
    <t>张公成</t>
  </si>
  <si>
    <t>341126********1532</t>
  </si>
  <si>
    <t>代清如</t>
  </si>
  <si>
    <t>341126********4922</t>
  </si>
  <si>
    <t>石兴星</t>
  </si>
  <si>
    <t>341126********5814</t>
  </si>
  <si>
    <t>高翔</t>
  </si>
  <si>
    <t>341126********5611</t>
  </si>
  <si>
    <t>张争龙</t>
  </si>
  <si>
    <t>341126********0036</t>
  </si>
  <si>
    <t>吕成义</t>
  </si>
  <si>
    <t>341126********7215</t>
  </si>
  <si>
    <t>朱玉阳</t>
  </si>
  <si>
    <t>341126********1215</t>
  </si>
  <si>
    <t>李吉祥</t>
  </si>
  <si>
    <t>341126********1519</t>
  </si>
  <si>
    <t>殷志超</t>
  </si>
  <si>
    <t>341126********7336</t>
  </si>
  <si>
    <t>陶安东</t>
  </si>
  <si>
    <t>341126********0015</t>
  </si>
  <si>
    <t>缪夕钊</t>
  </si>
  <si>
    <t>341126********6710</t>
  </si>
  <si>
    <t>耿菲</t>
  </si>
  <si>
    <t>341126********3221</t>
  </si>
  <si>
    <t>王杰龙</t>
  </si>
  <si>
    <t>341126********5036</t>
  </si>
  <si>
    <t>张国瑞</t>
  </si>
  <si>
    <t>341126********4017</t>
  </si>
  <si>
    <t>王琳睿</t>
  </si>
  <si>
    <t>倪锐</t>
  </si>
  <si>
    <t>341126********6238</t>
  </si>
  <si>
    <t>时严奇</t>
  </si>
  <si>
    <t>341126********5612</t>
  </si>
  <si>
    <t>汪仁豪</t>
  </si>
  <si>
    <t>朱媛媛</t>
  </si>
  <si>
    <t>341126********1022</t>
  </si>
  <si>
    <t>杨泽翔</t>
  </si>
  <si>
    <t>341126********6415</t>
  </si>
  <si>
    <t>车俊</t>
  </si>
  <si>
    <t>341126********7516</t>
  </si>
  <si>
    <t>王子怡</t>
  </si>
  <si>
    <t>341126********5027</t>
  </si>
  <si>
    <t>341126********0031</t>
  </si>
  <si>
    <t>张磊</t>
  </si>
  <si>
    <t>341126********481X</t>
  </si>
  <si>
    <t>袁雪</t>
  </si>
  <si>
    <t>341126********0624</t>
  </si>
  <si>
    <t>夏春冉</t>
  </si>
  <si>
    <t>341126********5310</t>
  </si>
  <si>
    <t>刘春超</t>
  </si>
  <si>
    <t>341126********7819</t>
  </si>
  <si>
    <t>张圣</t>
  </si>
  <si>
    <t>341126********0013</t>
  </si>
  <si>
    <t>谢姣姣</t>
  </si>
  <si>
    <t>341126********1528</t>
  </si>
  <si>
    <t>路乃涛</t>
  </si>
  <si>
    <t>341126********4011</t>
  </si>
  <si>
    <t>王智勇</t>
  </si>
  <si>
    <t>341126********2015</t>
  </si>
  <si>
    <t>段岩松</t>
  </si>
  <si>
    <t>341126********5333</t>
  </si>
  <si>
    <t>詹新昭</t>
  </si>
  <si>
    <t>341126********043X</t>
  </si>
  <si>
    <t>沈玉</t>
  </si>
  <si>
    <t>341126********4929</t>
  </si>
  <si>
    <t>姚玉宝</t>
  </si>
  <si>
    <t>341126********2814</t>
  </si>
  <si>
    <t>卢昊</t>
  </si>
  <si>
    <t>341126********0014</t>
  </si>
  <si>
    <t>陈秀玲</t>
  </si>
  <si>
    <t>殷奇志</t>
  </si>
  <si>
    <t>341126********5014</t>
  </si>
  <si>
    <t>王禛弘</t>
  </si>
  <si>
    <t>朱正乐</t>
  </si>
  <si>
    <t>341126********3611</t>
  </si>
  <si>
    <t>庞新远</t>
  </si>
  <si>
    <t>341126********4032</t>
  </si>
  <si>
    <t>王会宝</t>
  </si>
  <si>
    <t>341126********2013</t>
  </si>
  <si>
    <t>姚露露</t>
  </si>
  <si>
    <t>341126********1321</t>
  </si>
  <si>
    <t>姚舜</t>
  </si>
  <si>
    <t>341126********1210</t>
  </si>
  <si>
    <t>赵玉莹</t>
  </si>
  <si>
    <t>341126********2068</t>
  </si>
  <si>
    <t>刘海瑞</t>
  </si>
  <si>
    <t>341126********6015</t>
  </si>
  <si>
    <t>陈军</t>
  </si>
  <si>
    <t>341126********0038</t>
  </si>
  <si>
    <t>顾姗姗</t>
  </si>
  <si>
    <t>341126********1023</t>
  </si>
  <si>
    <t>李峰</t>
  </si>
  <si>
    <t>341126********691X</t>
  </si>
  <si>
    <t>窦成成</t>
  </si>
  <si>
    <t>341126********0612</t>
  </si>
  <si>
    <t>沈意</t>
  </si>
  <si>
    <t>341126********2019</t>
  </si>
  <si>
    <t>王楠</t>
  </si>
  <si>
    <t>341126********2347</t>
  </si>
  <si>
    <t>张永蝶</t>
  </si>
  <si>
    <t>孙颖</t>
  </si>
  <si>
    <t>341126********6723</t>
  </si>
  <si>
    <t>杜欣欣</t>
  </si>
  <si>
    <t>341126********2903</t>
  </si>
  <si>
    <t>祁华雪</t>
  </si>
  <si>
    <t>341126********7349</t>
  </si>
  <si>
    <t>杨诚</t>
  </si>
  <si>
    <t>341126********2093</t>
  </si>
  <si>
    <t>潘晓东</t>
  </si>
  <si>
    <t>341126********6515</t>
  </si>
  <si>
    <t>李源</t>
  </si>
  <si>
    <t>341126********2011</t>
  </si>
  <si>
    <t>赵非凡</t>
  </si>
  <si>
    <t>341126********3616</t>
  </si>
  <si>
    <t>方曼莉</t>
  </si>
  <si>
    <t>341126********1026</t>
  </si>
  <si>
    <t>衡梦楠</t>
  </si>
  <si>
    <t>341126********7323</t>
  </si>
  <si>
    <t>薛倩</t>
  </si>
  <si>
    <t>341126********7521</t>
  </si>
  <si>
    <t>席林昌</t>
  </si>
  <si>
    <t>341126********0010</t>
  </si>
  <si>
    <t>杜道良</t>
  </si>
  <si>
    <t>341126********4833</t>
  </si>
  <si>
    <t>马琦淇</t>
  </si>
  <si>
    <t>341126********0226</t>
  </si>
  <si>
    <t>张辉</t>
  </si>
  <si>
    <t>341126********7312</t>
  </si>
  <si>
    <t>裴锦云</t>
  </si>
  <si>
    <t>341126********7545</t>
  </si>
  <si>
    <t>贺子明</t>
  </si>
  <si>
    <t>341126********6333</t>
  </si>
  <si>
    <t>赵俊杰</t>
  </si>
  <si>
    <t>341126********7326</t>
  </si>
  <si>
    <t>张鑫</t>
  </si>
  <si>
    <t>341126********0238</t>
  </si>
  <si>
    <t>余洪成</t>
  </si>
  <si>
    <t>341126********101X</t>
  </si>
  <si>
    <t>邢彪</t>
  </si>
  <si>
    <t>341126********0415</t>
  </si>
  <si>
    <t>陶旭</t>
  </si>
  <si>
    <t>341126********0215</t>
  </si>
  <si>
    <t>王冲</t>
  </si>
  <si>
    <t>341126********3276</t>
  </si>
  <si>
    <t>赵永航</t>
  </si>
  <si>
    <t>王志成</t>
  </si>
  <si>
    <t>341126********2514</t>
  </si>
  <si>
    <t>张志飞</t>
  </si>
  <si>
    <t>341126********3619</t>
  </si>
  <si>
    <t>李玉</t>
  </si>
  <si>
    <t>341126********0035</t>
  </si>
  <si>
    <t>殷孟洁</t>
  </si>
  <si>
    <t>341126********7328</t>
  </si>
  <si>
    <t>王慧</t>
  </si>
  <si>
    <t>341126********042X</t>
  </si>
  <si>
    <t>宫祥</t>
  </si>
  <si>
    <t>341126********7210</t>
  </si>
  <si>
    <t>花秀雯</t>
  </si>
  <si>
    <t>王文豪</t>
  </si>
  <si>
    <t>341126********5513</t>
  </si>
  <si>
    <t>汪梦婵</t>
  </si>
  <si>
    <t>341126********2849</t>
  </si>
  <si>
    <t>张园园</t>
  </si>
  <si>
    <t>341126********5645</t>
  </si>
  <si>
    <t>崔杰</t>
  </si>
  <si>
    <t>341126********1214</t>
  </si>
  <si>
    <t>田顺</t>
  </si>
  <si>
    <t>341126********1551</t>
  </si>
  <si>
    <t>向双双</t>
  </si>
  <si>
    <t>341126********0043</t>
  </si>
  <si>
    <t>李冬</t>
  </si>
  <si>
    <t>341126********3237</t>
  </si>
  <si>
    <t>金国威</t>
  </si>
  <si>
    <t>341126********231X</t>
  </si>
  <si>
    <t>种莉</t>
  </si>
  <si>
    <t>341126********7548</t>
  </si>
  <si>
    <t>张威</t>
  </si>
  <si>
    <t>丁强辉</t>
  </si>
  <si>
    <t>341126********0012</t>
  </si>
  <si>
    <t>朱琳</t>
  </si>
  <si>
    <t>341126********022X</t>
  </si>
  <si>
    <t>李丹艳</t>
  </si>
  <si>
    <t>341126********2820</t>
  </si>
  <si>
    <t>李根</t>
  </si>
  <si>
    <t>张文杰</t>
  </si>
  <si>
    <t>341126********4822</t>
  </si>
  <si>
    <t>王智</t>
  </si>
  <si>
    <t>341126********2074</t>
  </si>
  <si>
    <t>韦乃迅</t>
  </si>
  <si>
    <t>341126********0211</t>
  </si>
  <si>
    <t>程明亮</t>
  </si>
  <si>
    <t>341126********7316</t>
  </si>
  <si>
    <t>陈书倩</t>
  </si>
  <si>
    <t>341126********6228</t>
  </si>
  <si>
    <t>邵慧慧</t>
  </si>
  <si>
    <t>341126********1524</t>
  </si>
  <si>
    <t>杨雨晴</t>
  </si>
  <si>
    <t>341126********5820</t>
  </si>
  <si>
    <t>王雨晴</t>
  </si>
  <si>
    <t>341126********502X</t>
  </si>
  <si>
    <t>谭贤芬</t>
  </si>
  <si>
    <t>341126********6026</t>
  </si>
  <si>
    <t>王国郑</t>
  </si>
  <si>
    <t>341126********0030</t>
  </si>
  <si>
    <t>陈阳</t>
  </si>
  <si>
    <t>341126********0037</t>
  </si>
  <si>
    <t>成星</t>
  </si>
  <si>
    <t>341126********2845</t>
  </si>
  <si>
    <t>341126********0410</t>
  </si>
  <si>
    <t>史露露</t>
  </si>
  <si>
    <t>341126********3628</t>
  </si>
  <si>
    <t>李梦蝶</t>
  </si>
  <si>
    <t>341126********1020</t>
  </si>
  <si>
    <t>蔡志超</t>
  </si>
  <si>
    <t>汪增维</t>
  </si>
  <si>
    <t>341126********2817</t>
  </si>
  <si>
    <t>金巧圆</t>
  </si>
  <si>
    <t>341126********0042</t>
  </si>
  <si>
    <t>刘晓燕</t>
  </si>
  <si>
    <t>341125********2727</t>
  </si>
  <si>
    <t>341126********533X</t>
  </si>
  <si>
    <t>夏瑞</t>
  </si>
  <si>
    <t>341126********5315</t>
  </si>
  <si>
    <t>张学祝</t>
  </si>
  <si>
    <t>341126********4812</t>
  </si>
  <si>
    <t>王梦然</t>
  </si>
  <si>
    <t>341126********1520</t>
  </si>
  <si>
    <t>缪夕文</t>
  </si>
  <si>
    <t>341126********6739</t>
  </si>
  <si>
    <t>刘宝龙</t>
  </si>
  <si>
    <t>高春</t>
  </si>
  <si>
    <t>341126********2851</t>
  </si>
  <si>
    <t>黄秋婷</t>
  </si>
  <si>
    <t>341126********7344</t>
  </si>
  <si>
    <t>林可</t>
  </si>
  <si>
    <t>341126********1024</t>
  </si>
  <si>
    <t>曾岩</t>
  </si>
  <si>
    <t>341126********5516</t>
  </si>
  <si>
    <t>徐丽强</t>
  </si>
  <si>
    <t>341126********1213</t>
  </si>
  <si>
    <t>盛万馨</t>
  </si>
  <si>
    <t>341126********1223</t>
  </si>
  <si>
    <t>曾陆陆</t>
  </si>
  <si>
    <t>341126********5524</t>
  </si>
  <si>
    <t>李文杰</t>
  </si>
  <si>
    <t>341126********6010</t>
  </si>
  <si>
    <t>周科旭</t>
  </si>
  <si>
    <t>341126********1536</t>
  </si>
  <si>
    <t>武新建</t>
  </si>
  <si>
    <t>王从波</t>
  </si>
  <si>
    <t>341126********2318</t>
  </si>
  <si>
    <t>许珂</t>
  </si>
  <si>
    <t>341126********0611</t>
  </si>
  <si>
    <t>杜娜娜</t>
  </si>
  <si>
    <t>341126********5620</t>
  </si>
  <si>
    <t>余坤</t>
  </si>
  <si>
    <t>潘少杰</t>
  </si>
  <si>
    <t>341126********0218</t>
  </si>
  <si>
    <t>居伟业</t>
  </si>
  <si>
    <t>341126********553X</t>
  </si>
  <si>
    <t>韩艳</t>
  </si>
  <si>
    <t>341126********102X</t>
  </si>
  <si>
    <t>孙文卓</t>
  </si>
  <si>
    <t>杨康</t>
  </si>
  <si>
    <t>341126********7015</t>
  </si>
  <si>
    <t>何友乔</t>
  </si>
  <si>
    <t>唐凤顺</t>
  </si>
  <si>
    <t>341126********0413</t>
  </si>
  <si>
    <t>张洪蝶</t>
  </si>
  <si>
    <t>341126********3625</t>
  </si>
  <si>
    <t>邵其伟</t>
  </si>
  <si>
    <t>341126********7818</t>
  </si>
  <si>
    <t>邹剑文</t>
  </si>
  <si>
    <t>张庆笑</t>
  </si>
  <si>
    <t>341126********0039</t>
  </si>
  <si>
    <t>李曼</t>
  </si>
  <si>
    <t>341126********3627</t>
  </si>
  <si>
    <t>付道通</t>
  </si>
  <si>
    <t>341126********0412</t>
  </si>
  <si>
    <t>陈圣</t>
  </si>
  <si>
    <t>汪澳</t>
  </si>
  <si>
    <t>341126********2834</t>
  </si>
  <si>
    <t>谢国锁</t>
  </si>
  <si>
    <t>341126********6019</t>
  </si>
  <si>
    <t>李娟</t>
  </si>
  <si>
    <t>341126********6729</t>
  </si>
  <si>
    <t>吴德钊</t>
  </si>
  <si>
    <t>341126********0011</t>
  </si>
  <si>
    <t>朱瑞</t>
  </si>
  <si>
    <t>邢洋洋</t>
  </si>
  <si>
    <t>341126********201X</t>
  </si>
  <si>
    <t>汪林娟</t>
  </si>
  <si>
    <t>341126********2848</t>
  </si>
  <si>
    <t>吴志豪</t>
  </si>
  <si>
    <t>341126********2010</t>
  </si>
  <si>
    <t>王成璇</t>
  </si>
  <si>
    <t>陆静</t>
  </si>
  <si>
    <t>341126********5624</t>
  </si>
  <si>
    <t>张鹏</t>
  </si>
  <si>
    <t>341126********003X</t>
  </si>
  <si>
    <t>叶文翰</t>
  </si>
  <si>
    <t>341126********0614</t>
  </si>
  <si>
    <t>顾苑</t>
  </si>
  <si>
    <t>341126********1227</t>
  </si>
  <si>
    <t>王子龙</t>
  </si>
  <si>
    <t>谢守文</t>
  </si>
  <si>
    <t>341126********494X</t>
  </si>
  <si>
    <t>341126********5812</t>
  </si>
  <si>
    <t>马星涛</t>
  </si>
  <si>
    <t>周迅</t>
  </si>
  <si>
    <t>郭玲</t>
  </si>
  <si>
    <t>341126********5361</t>
  </si>
  <si>
    <t>刘佳乐</t>
  </si>
  <si>
    <t>341126********251X</t>
  </si>
  <si>
    <t>程玉</t>
  </si>
  <si>
    <t>341126********0044</t>
  </si>
  <si>
    <t>朱艳杰</t>
  </si>
  <si>
    <t>341126********5528</t>
  </si>
  <si>
    <t>陈涛</t>
  </si>
  <si>
    <t>蔡宋安</t>
  </si>
  <si>
    <t>黄吉善</t>
  </si>
  <si>
    <t>341126********5617</t>
  </si>
  <si>
    <t>张振</t>
  </si>
  <si>
    <t>341126********151X</t>
  </si>
  <si>
    <t>吕帅</t>
  </si>
  <si>
    <t>341126********1216</t>
  </si>
  <si>
    <t>王茹孟</t>
  </si>
  <si>
    <t>341126********0421</t>
  </si>
  <si>
    <t>柏方凯</t>
  </si>
  <si>
    <t>341126********1555</t>
  </si>
  <si>
    <t>赵敏</t>
  </si>
  <si>
    <t>341126********0022</t>
  </si>
  <si>
    <t>马家杉</t>
  </si>
  <si>
    <t>341126********1220</t>
  </si>
  <si>
    <t>徐海波</t>
  </si>
  <si>
    <t>341126********1516</t>
  </si>
  <si>
    <t>谷金梦</t>
  </si>
  <si>
    <t>341126********1029</t>
  </si>
  <si>
    <t>杜新晨</t>
  </si>
  <si>
    <t>341126********3615</t>
  </si>
  <si>
    <t>周姚垚</t>
  </si>
  <si>
    <t>邢警</t>
  </si>
  <si>
    <t>341126********1510</t>
  </si>
  <si>
    <t>王璐</t>
  </si>
  <si>
    <t>雷珊珊</t>
  </si>
  <si>
    <t>341126********2821</t>
  </si>
  <si>
    <t>张望成</t>
  </si>
  <si>
    <t>341126********7515</t>
  </si>
  <si>
    <t>朱侍尧</t>
  </si>
  <si>
    <t>341126********5019</t>
  </si>
  <si>
    <t>朱波</t>
  </si>
  <si>
    <t>341126********6915</t>
  </si>
  <si>
    <t>贾培培</t>
  </si>
  <si>
    <t>341126********5050</t>
  </si>
  <si>
    <t>祝青宝</t>
  </si>
  <si>
    <t>341126********7239</t>
  </si>
  <si>
    <t>高颖</t>
  </si>
  <si>
    <t>341126********4021</t>
  </si>
  <si>
    <t>朱文娟</t>
  </si>
  <si>
    <t>341126********1229</t>
  </si>
  <si>
    <t>王欣梦</t>
  </si>
  <si>
    <t>341126********7544</t>
  </si>
  <si>
    <t>许威</t>
  </si>
  <si>
    <t>341126********6382</t>
  </si>
  <si>
    <t>马瑞</t>
  </si>
  <si>
    <t>张赵锐</t>
  </si>
  <si>
    <t>341126********4818</t>
  </si>
  <si>
    <t>张浩聪</t>
  </si>
  <si>
    <t>胡瑞</t>
  </si>
  <si>
    <t>341126********5636</t>
  </si>
  <si>
    <t>周闻浩</t>
  </si>
  <si>
    <t>341126********5039</t>
  </si>
  <si>
    <t>陈皓楠</t>
  </si>
  <si>
    <t>341126********0917</t>
  </si>
  <si>
    <t>殷浩楠</t>
  </si>
  <si>
    <t>341126********0422</t>
  </si>
  <si>
    <t>常子旭</t>
  </si>
  <si>
    <t>341126********0214</t>
  </si>
  <si>
    <t>陈超</t>
  </si>
  <si>
    <t>刘巧玉</t>
  </si>
  <si>
    <t>341126********7540</t>
  </si>
  <si>
    <t>舒建波</t>
  </si>
  <si>
    <t>341126********7311</t>
  </si>
  <si>
    <t>王贵鑫</t>
  </si>
  <si>
    <t>341126********0219</t>
  </si>
  <si>
    <t>李颖</t>
  </si>
  <si>
    <t>341126********4015</t>
  </si>
  <si>
    <t>吕宗洋</t>
  </si>
  <si>
    <t>341126********4816</t>
  </si>
  <si>
    <t>宋昂</t>
  </si>
  <si>
    <t>341126********6218</t>
  </si>
  <si>
    <t>范名扬</t>
  </si>
  <si>
    <t>341126********4817</t>
  </si>
  <si>
    <t>黄莲莲</t>
  </si>
  <si>
    <t>341126********734X</t>
  </si>
  <si>
    <t>杜博</t>
  </si>
  <si>
    <t>蒋正新</t>
  </si>
  <si>
    <t>341126********152X</t>
  </si>
  <si>
    <t>马婧</t>
  </si>
  <si>
    <t>341126********0249</t>
  </si>
  <si>
    <t>张政宇</t>
  </si>
  <si>
    <t>王芳</t>
  </si>
  <si>
    <t>杜建华</t>
  </si>
  <si>
    <t>王辰晨</t>
  </si>
  <si>
    <t>341126********0024</t>
  </si>
  <si>
    <t>王今朝</t>
  </si>
  <si>
    <t>薄冬妹</t>
  </si>
  <si>
    <t>341126********0225</t>
  </si>
  <si>
    <t>刘言桂</t>
  </si>
  <si>
    <t>341125********272X</t>
  </si>
  <si>
    <t>伏宏岩</t>
  </si>
  <si>
    <t>341126********0032</t>
  </si>
  <si>
    <t>邓旋</t>
  </si>
  <si>
    <t>赵宝奇</t>
  </si>
  <si>
    <t>341126********3223</t>
  </si>
  <si>
    <t>周跃</t>
  </si>
  <si>
    <t>341126********3635</t>
  </si>
  <si>
    <t>金欣</t>
  </si>
  <si>
    <t>341126********004X</t>
  </si>
  <si>
    <t>李哲明</t>
  </si>
  <si>
    <t>341126********7038</t>
  </si>
  <si>
    <t>曹雅汝</t>
  </si>
  <si>
    <t>341126********2024</t>
  </si>
  <si>
    <t>张宗耀</t>
  </si>
  <si>
    <t>341126********0717</t>
  </si>
  <si>
    <t>夏倩倩</t>
  </si>
  <si>
    <t>341126********1828</t>
  </si>
  <si>
    <t>马壮</t>
  </si>
  <si>
    <t>341126********0254</t>
  </si>
  <si>
    <t>徐曼丽</t>
  </si>
  <si>
    <t>340404********1643</t>
  </si>
  <si>
    <t>宫文昊</t>
  </si>
  <si>
    <t>341126********2016</t>
  </si>
  <si>
    <t>周义淋</t>
  </si>
  <si>
    <t>341125********0216</t>
  </si>
  <si>
    <t>胡红傲</t>
  </si>
  <si>
    <t>341126********1016</t>
  </si>
  <si>
    <t>张瑞</t>
  </si>
  <si>
    <t>341126********3621</t>
  </si>
  <si>
    <t>孙海平</t>
  </si>
  <si>
    <t>342225********5321</t>
  </si>
  <si>
    <t>何圣洁</t>
  </si>
  <si>
    <t>张习楠</t>
  </si>
  <si>
    <t>341126********6345</t>
  </si>
  <si>
    <t>王紫妍</t>
  </si>
  <si>
    <t>341126********0025</t>
  </si>
  <si>
    <t>341126********4824</t>
  </si>
  <si>
    <t>曹俊俊</t>
  </si>
  <si>
    <t>341126********0724</t>
  </si>
  <si>
    <t>张梦</t>
  </si>
  <si>
    <t>341126********324X</t>
  </si>
  <si>
    <t>孙昱晗</t>
  </si>
  <si>
    <t>341126********0020</t>
  </si>
  <si>
    <t>姚宏伟</t>
  </si>
  <si>
    <t>341126********281X</t>
  </si>
  <si>
    <t>管彤婕</t>
  </si>
  <si>
    <t>341126********0222</t>
  </si>
  <si>
    <t>张冬</t>
  </si>
  <si>
    <t>吴得状</t>
  </si>
  <si>
    <t>341126********5130</t>
  </si>
  <si>
    <t>丁旭</t>
  </si>
  <si>
    <t>341126********1832</t>
  </si>
  <si>
    <t>杨永振</t>
  </si>
  <si>
    <t>341126********6353</t>
  </si>
  <si>
    <t>郭金龙</t>
  </si>
  <si>
    <t>341126********3232</t>
  </si>
  <si>
    <t>丁永杰</t>
  </si>
  <si>
    <t>张歆玥</t>
  </si>
  <si>
    <t>230124********4423</t>
  </si>
  <si>
    <t>341126********2029</t>
  </si>
  <si>
    <t>高维汗</t>
  </si>
  <si>
    <t>341126********6912</t>
  </si>
  <si>
    <t>甘子旋</t>
  </si>
  <si>
    <t>赵雪琴</t>
  </si>
  <si>
    <t>341126********4020</t>
  </si>
  <si>
    <t>张亮亮</t>
  </si>
  <si>
    <t>刘林子</t>
  </si>
  <si>
    <t>王从刚</t>
  </si>
  <si>
    <t>341126********2035</t>
  </si>
  <si>
    <t>冯迪</t>
  </si>
  <si>
    <t>341126********0711</t>
  </si>
  <si>
    <t>崔培云</t>
  </si>
  <si>
    <t>王子豪</t>
  </si>
  <si>
    <t>341126********0050</t>
  </si>
  <si>
    <t>田野</t>
  </si>
  <si>
    <t>程鑫</t>
  </si>
  <si>
    <t>薛正晖</t>
  </si>
  <si>
    <t>缪港琼</t>
  </si>
  <si>
    <t>341126********5825</t>
  </si>
  <si>
    <t>王志祥</t>
  </si>
  <si>
    <t>李伟楠</t>
  </si>
  <si>
    <t>341126********1529</t>
  </si>
  <si>
    <t>王亚楠</t>
  </si>
  <si>
    <t>341126********0046</t>
  </si>
  <si>
    <t>马骏</t>
  </si>
  <si>
    <t>欧元硕</t>
  </si>
  <si>
    <t>薛冰</t>
  </si>
  <si>
    <t>陈明龙</t>
  </si>
  <si>
    <t>340121********4335</t>
  </si>
  <si>
    <t>徐志成</t>
  </si>
  <si>
    <t>341126********0232</t>
  </si>
  <si>
    <t>司五邓</t>
  </si>
  <si>
    <t>341126********3814</t>
  </si>
  <si>
    <t>李永新</t>
  </si>
  <si>
    <t>341126********0086</t>
  </si>
  <si>
    <t>周豹</t>
  </si>
  <si>
    <t>341126********2053</t>
  </si>
  <si>
    <t>吴双健</t>
  </si>
  <si>
    <t>341126********2511</t>
  </si>
  <si>
    <t>王傲成</t>
  </si>
  <si>
    <t>341126********3278</t>
  </si>
  <si>
    <t>刘梦</t>
  </si>
  <si>
    <t>王世茂</t>
  </si>
  <si>
    <t>赵楠</t>
  </si>
  <si>
    <t>王树奇</t>
  </si>
  <si>
    <t>戴康</t>
  </si>
  <si>
    <t>341126********5614</t>
  </si>
  <si>
    <t>邢梦媛</t>
  </si>
  <si>
    <t>341126********0629</t>
  </si>
  <si>
    <t>向友智</t>
  </si>
  <si>
    <t>李天鹏</t>
  </si>
  <si>
    <t>陆志远</t>
  </si>
  <si>
    <t>岳中仁</t>
  </si>
  <si>
    <t>341126********1535</t>
  </si>
  <si>
    <t>胡守杰</t>
  </si>
  <si>
    <t>孙本艳</t>
  </si>
  <si>
    <t>341126********3645</t>
  </si>
  <si>
    <t>陈欣凡</t>
  </si>
  <si>
    <t>341126********0227</t>
  </si>
  <si>
    <t>郑洁</t>
  </si>
  <si>
    <t>戴玉龙</t>
  </si>
  <si>
    <t>341126********6715</t>
  </si>
  <si>
    <t>李响</t>
  </si>
  <si>
    <t>341126********6391</t>
  </si>
  <si>
    <t>刘非来</t>
  </si>
  <si>
    <t>341126********1518</t>
  </si>
  <si>
    <t>米叶辉</t>
  </si>
  <si>
    <t>李昊</t>
  </si>
  <si>
    <t>胡昶</t>
  </si>
  <si>
    <t>341126********1013</t>
  </si>
  <si>
    <t>吴雪</t>
  </si>
  <si>
    <t>340311********0620</t>
  </si>
  <si>
    <t>潘迪</t>
  </si>
  <si>
    <t>刘泽栋</t>
  </si>
  <si>
    <t>341126********5013</t>
  </si>
  <si>
    <t>王阳阳</t>
  </si>
  <si>
    <t>黑玉松</t>
  </si>
  <si>
    <t>周婷</t>
  </si>
  <si>
    <t>341126********482X</t>
  </si>
  <si>
    <t>史升奥</t>
  </si>
  <si>
    <t>341126********2812</t>
  </si>
  <si>
    <t>王传奎</t>
  </si>
  <si>
    <t>341126********635X</t>
  </si>
  <si>
    <t>王军龙</t>
  </si>
  <si>
    <t>341126********5015</t>
  </si>
  <si>
    <t>陈洁文</t>
  </si>
  <si>
    <t>341126********7320</t>
  </si>
  <si>
    <t>刘铭</t>
  </si>
  <si>
    <t>341126********0420</t>
  </si>
  <si>
    <t>张敬洁</t>
  </si>
  <si>
    <t>341126********0445</t>
  </si>
  <si>
    <t>任吉全</t>
  </si>
  <si>
    <t>341126********6012</t>
  </si>
  <si>
    <t>杨雨从</t>
  </si>
  <si>
    <t>王浩男</t>
  </si>
  <si>
    <t>王治政</t>
  </si>
  <si>
    <t>341126********2835</t>
  </si>
  <si>
    <t>周珊珊</t>
  </si>
  <si>
    <t>341126********154X</t>
  </si>
  <si>
    <t>段瑞</t>
  </si>
  <si>
    <t>王雅雯</t>
  </si>
  <si>
    <t>341126********1225</t>
  </si>
  <si>
    <t>杜健康</t>
  </si>
  <si>
    <t>潘若雪</t>
  </si>
  <si>
    <t>341126********0945</t>
  </si>
  <si>
    <t>严杰</t>
  </si>
  <si>
    <t>杨赵银</t>
  </si>
  <si>
    <t>341126********4024</t>
  </si>
  <si>
    <t>刘颖</t>
  </si>
  <si>
    <t>340828********6229</t>
  </si>
  <si>
    <t>王龙君</t>
  </si>
  <si>
    <t>341126********0228</t>
  </si>
  <si>
    <t>牛婉茹</t>
  </si>
  <si>
    <t>徐玉婉</t>
  </si>
  <si>
    <t>342201********3222</t>
  </si>
  <si>
    <t>张金芝</t>
  </si>
  <si>
    <t>341126********1025</t>
  </si>
  <si>
    <t>杨远航</t>
  </si>
  <si>
    <t>341126********6347</t>
  </si>
  <si>
    <t>夏思雨</t>
  </si>
  <si>
    <t>王春阳</t>
  </si>
  <si>
    <t>341126********2120</t>
  </si>
  <si>
    <t>张杨</t>
  </si>
  <si>
    <t>341126********2515</t>
  </si>
  <si>
    <t>王龙生</t>
  </si>
  <si>
    <t>341126********2030</t>
  </si>
  <si>
    <t>方勋章</t>
  </si>
  <si>
    <t>341126********1037</t>
  </si>
  <si>
    <t>何仁顺</t>
  </si>
  <si>
    <t>341126********3211</t>
  </si>
  <si>
    <t>赵杰</t>
  </si>
  <si>
    <t>341126********2317</t>
  </si>
  <si>
    <t>唐颖</t>
  </si>
  <si>
    <t>蔡德志</t>
  </si>
  <si>
    <t>张波</t>
  </si>
  <si>
    <t>陈百红</t>
  </si>
  <si>
    <t>贾锡晨</t>
  </si>
  <si>
    <t>陈光祖</t>
  </si>
  <si>
    <t>341126********731X</t>
  </si>
  <si>
    <t>陈万里</t>
  </si>
  <si>
    <t>孟媛</t>
  </si>
  <si>
    <t>341126********1825</t>
  </si>
  <si>
    <t>陈勤</t>
  </si>
  <si>
    <t>孙陈</t>
  </si>
  <si>
    <t>马子健</t>
  </si>
  <si>
    <t>万婷婷</t>
  </si>
  <si>
    <t>吴菲</t>
  </si>
  <si>
    <t>341126********5627</t>
  </si>
  <si>
    <t>庄梦钰</t>
  </si>
  <si>
    <t>341126********2843</t>
  </si>
  <si>
    <t>王康</t>
  </si>
  <si>
    <t>杨毅</t>
  </si>
  <si>
    <t>王思思</t>
  </si>
  <si>
    <t>孙晶晶</t>
  </si>
  <si>
    <t>341126********5621</t>
  </si>
  <si>
    <t>徐丽梦</t>
  </si>
  <si>
    <t>341126********1228</t>
  </si>
  <si>
    <t>陈旭</t>
  </si>
  <si>
    <t>341126********0633</t>
  </si>
  <si>
    <t>罗悠然</t>
  </si>
  <si>
    <t>341126********7329</t>
  </si>
  <si>
    <t>夏俊旺</t>
  </si>
  <si>
    <t>钟伟强</t>
  </si>
  <si>
    <t>341182********4216</t>
  </si>
  <si>
    <t>周琳芳</t>
  </si>
  <si>
    <t>黄澳</t>
  </si>
  <si>
    <t>341126********0056</t>
  </si>
  <si>
    <t>杨蔓</t>
  </si>
  <si>
    <t>341126********0029</t>
  </si>
  <si>
    <t>赵玉</t>
  </si>
  <si>
    <t>341126********5229</t>
  </si>
  <si>
    <t>张莉</t>
  </si>
  <si>
    <t>341126********0023</t>
  </si>
  <si>
    <t>盛奋进</t>
  </si>
  <si>
    <t>赵大豪</t>
  </si>
  <si>
    <t>高恬</t>
  </si>
  <si>
    <t>341126********1021</t>
  </si>
  <si>
    <t>曹健楠</t>
  </si>
  <si>
    <t>341126********0021</t>
  </si>
  <si>
    <t>邓楠楠</t>
  </si>
  <si>
    <t>341126********5022</t>
  </si>
  <si>
    <t>李静宜</t>
  </si>
  <si>
    <t>341126********5228</t>
  </si>
  <si>
    <t>郭童童</t>
  </si>
  <si>
    <t>341126********3624</t>
  </si>
  <si>
    <t>朱磊</t>
  </si>
  <si>
    <t>341126********5215</t>
  </si>
  <si>
    <t>吴甜甜</t>
  </si>
  <si>
    <t>341126********1521</t>
  </si>
  <si>
    <t>吴江坤</t>
  </si>
  <si>
    <t>王华照</t>
  </si>
  <si>
    <t>341126********2314</t>
  </si>
  <si>
    <t>汪婕</t>
  </si>
  <si>
    <t>341126********0727</t>
  </si>
  <si>
    <t>董吉帅</t>
  </si>
  <si>
    <t>341126********1513</t>
  </si>
  <si>
    <t>杜阳阳</t>
  </si>
  <si>
    <t>沈璐</t>
  </si>
  <si>
    <t>341126********7820</t>
  </si>
  <si>
    <t>王宇星</t>
  </si>
  <si>
    <t>341126********2020</t>
  </si>
  <si>
    <t>王莹莹</t>
  </si>
  <si>
    <t>吴天一</t>
  </si>
  <si>
    <t>341126********0052</t>
  </si>
  <si>
    <t>陈功</t>
  </si>
  <si>
    <t>341126********071X</t>
  </si>
  <si>
    <t>马世杰</t>
  </si>
  <si>
    <t>申澳</t>
  </si>
  <si>
    <t>341126********5828</t>
  </si>
  <si>
    <t>杜波</t>
  </si>
  <si>
    <t>张月</t>
  </si>
  <si>
    <t>341126********6925</t>
  </si>
  <si>
    <t>殷民志</t>
  </si>
  <si>
    <t>周梦凡</t>
  </si>
  <si>
    <t>丁兵兵</t>
  </si>
  <si>
    <t>342201********5418</t>
  </si>
  <si>
    <t>余海旋</t>
  </si>
  <si>
    <t>罗杰</t>
  </si>
  <si>
    <t>341126********0033</t>
  </si>
  <si>
    <t>曹文杰</t>
  </si>
  <si>
    <t>王旭子</t>
  </si>
  <si>
    <t>341126********1824</t>
  </si>
  <si>
    <t>刘盛泽</t>
  </si>
  <si>
    <t>张如成</t>
  </si>
  <si>
    <t>陈鸽</t>
  </si>
  <si>
    <t>341126********6264</t>
  </si>
  <si>
    <t>黄立男</t>
  </si>
  <si>
    <t>刘振媛</t>
  </si>
  <si>
    <t>341126********0627</t>
  </si>
  <si>
    <t>袁洁</t>
  </si>
  <si>
    <t>补宏宇</t>
  </si>
  <si>
    <t>341126********0231</t>
  </si>
  <si>
    <t>体测报到时间：5月21日（周六）早上7点30分</t>
  </si>
  <si>
    <t>滁州市公安机关辅警招聘通过资格审查暨入围体能测试人员名单（定远县局）</t>
  </si>
  <si>
    <t>准考证号</t>
  </si>
  <si>
    <t>李有盛</t>
  </si>
  <si>
    <t>341125********8475</t>
  </si>
  <si>
    <t>5月19日下午</t>
  </si>
  <si>
    <t>李洋</t>
  </si>
  <si>
    <t>341125********3071</t>
  </si>
  <si>
    <t>张博文</t>
  </si>
  <si>
    <t>341125********073X</t>
  </si>
  <si>
    <t>武运如</t>
  </si>
  <si>
    <t>341125********3072</t>
  </si>
  <si>
    <t>张齐</t>
  </si>
  <si>
    <t>341125********631X</t>
  </si>
  <si>
    <t>341125********4879</t>
  </si>
  <si>
    <t>341125********0758</t>
  </si>
  <si>
    <t>孙德飞</t>
  </si>
  <si>
    <t>黄昕</t>
  </si>
  <si>
    <t>341125********6490</t>
  </si>
  <si>
    <t>王岩</t>
  </si>
  <si>
    <t>341125********0054</t>
  </si>
  <si>
    <t>沐世民</t>
  </si>
  <si>
    <t>341125********2530</t>
  </si>
  <si>
    <t>341125********2379</t>
  </si>
  <si>
    <t>单贡乐</t>
  </si>
  <si>
    <t>341125********6333</t>
  </si>
  <si>
    <t>邓超</t>
  </si>
  <si>
    <t>341125********0571</t>
  </si>
  <si>
    <t>孟陆文</t>
  </si>
  <si>
    <t>341125********885X</t>
  </si>
  <si>
    <t>男子第二组</t>
  </si>
  <si>
    <t>李小康</t>
  </si>
  <si>
    <t>341125********4334</t>
  </si>
  <si>
    <t>韩宝翔</t>
  </si>
  <si>
    <t>341125********6536</t>
  </si>
  <si>
    <t>张先兆</t>
  </si>
  <si>
    <t>任浩</t>
  </si>
  <si>
    <t>341125********5817</t>
  </si>
  <si>
    <t>赵卓伟</t>
  </si>
  <si>
    <t>341125********2350</t>
  </si>
  <si>
    <t>魏浩楠</t>
  </si>
  <si>
    <t>341125********0197</t>
  </si>
  <si>
    <t>赵逸飞</t>
  </si>
  <si>
    <t>341125********6492</t>
  </si>
  <si>
    <t>李浩然</t>
  </si>
  <si>
    <t>341125********0012</t>
  </si>
  <si>
    <t>孔令辉</t>
  </si>
  <si>
    <t>341125********0413</t>
  </si>
  <si>
    <t>刘世强</t>
  </si>
  <si>
    <t>341125********8856</t>
  </si>
  <si>
    <t>缪康帅</t>
  </si>
  <si>
    <t>341125********2357</t>
  </si>
  <si>
    <t>周旋</t>
  </si>
  <si>
    <t>341125********2351</t>
  </si>
  <si>
    <t>宋瑞</t>
  </si>
  <si>
    <t>341125********4898</t>
  </si>
  <si>
    <t>胡子文</t>
  </si>
  <si>
    <t>341125********8673</t>
  </si>
  <si>
    <t>341125********0010</t>
  </si>
  <si>
    <t>男子第三组</t>
  </si>
  <si>
    <t>谢子豪</t>
  </si>
  <si>
    <t>341125********5411</t>
  </si>
  <si>
    <t>穆志皋</t>
  </si>
  <si>
    <t>341125********0017</t>
  </si>
  <si>
    <t>宋子强</t>
  </si>
  <si>
    <t>341125********2018</t>
  </si>
  <si>
    <t>焦锐</t>
  </si>
  <si>
    <t>341125********3798</t>
  </si>
  <si>
    <t>齐夏恺</t>
  </si>
  <si>
    <t>341125********6673</t>
  </si>
  <si>
    <t>杨智</t>
  </si>
  <si>
    <t>蒋强盛</t>
  </si>
  <si>
    <t>341125********0556</t>
  </si>
  <si>
    <t>章煜</t>
  </si>
  <si>
    <t>李文龙</t>
  </si>
  <si>
    <t>341125********5417</t>
  </si>
  <si>
    <t>李文熹</t>
  </si>
  <si>
    <t>341125********6331</t>
  </si>
  <si>
    <t>罗桂帅</t>
  </si>
  <si>
    <t>郑威</t>
  </si>
  <si>
    <t>341125********1272</t>
  </si>
  <si>
    <t>钟炳辉</t>
  </si>
  <si>
    <t>341125********3796</t>
  </si>
  <si>
    <t>李风雨</t>
  </si>
  <si>
    <t>341125********8714</t>
  </si>
  <si>
    <t>单凯旋</t>
  </si>
  <si>
    <t>341125********3435</t>
  </si>
  <si>
    <t>男子第四组</t>
  </si>
  <si>
    <t>宋意民</t>
  </si>
  <si>
    <t>341125********3459</t>
  </si>
  <si>
    <t>汤伟</t>
  </si>
  <si>
    <t>341125********0554</t>
  </si>
  <si>
    <t>黎庆强</t>
  </si>
  <si>
    <t>341125********7959</t>
  </si>
  <si>
    <t>341125********0016</t>
  </si>
  <si>
    <t>蒋琦</t>
  </si>
  <si>
    <t>341125********775X</t>
  </si>
  <si>
    <t>黄开</t>
  </si>
  <si>
    <t>341125********1116</t>
  </si>
  <si>
    <t>董如同</t>
  </si>
  <si>
    <t>341125********1290</t>
  </si>
  <si>
    <t>黄光辉</t>
  </si>
  <si>
    <t>341125********237X</t>
  </si>
  <si>
    <t>杨维仓</t>
  </si>
  <si>
    <t>341125********2352</t>
  </si>
  <si>
    <t>陈浩冉</t>
  </si>
  <si>
    <t>341125********3793</t>
  </si>
  <si>
    <t>卞争杰</t>
  </si>
  <si>
    <t>341125********7398</t>
  </si>
  <si>
    <t>刘干干</t>
  </si>
  <si>
    <t>341125********5271</t>
  </si>
  <si>
    <t>刘山</t>
  </si>
  <si>
    <t>341125********6678</t>
  </si>
  <si>
    <t>李旭</t>
  </si>
  <si>
    <t>341125********7076</t>
  </si>
  <si>
    <t>胡道宇</t>
  </si>
  <si>
    <t>341125********0931</t>
  </si>
  <si>
    <t>男子第五组</t>
  </si>
  <si>
    <t>高超</t>
  </si>
  <si>
    <t>341125********0737</t>
  </si>
  <si>
    <t>赵书刚</t>
  </si>
  <si>
    <t>341125********3436</t>
  </si>
  <si>
    <t>杨涛</t>
  </si>
  <si>
    <t>341125********0034</t>
  </si>
  <si>
    <t>詹力康</t>
  </si>
  <si>
    <t>341125********0196</t>
  </si>
  <si>
    <t>黄龙</t>
  </si>
  <si>
    <t>341125********6330</t>
  </si>
  <si>
    <t>雍健</t>
  </si>
  <si>
    <t>341125********1994</t>
  </si>
  <si>
    <t>341125********379X</t>
  </si>
  <si>
    <t>邢德志</t>
  </si>
  <si>
    <t>341125********6857</t>
  </si>
  <si>
    <t>金大锐</t>
  </si>
  <si>
    <t>341125********6690</t>
  </si>
  <si>
    <t>李好</t>
  </si>
  <si>
    <t>341125********059X</t>
  </si>
  <si>
    <t>王悍</t>
  </si>
  <si>
    <t>341125********3792</t>
  </si>
  <si>
    <t>341125********0731</t>
  </si>
  <si>
    <t>赵香帅</t>
  </si>
  <si>
    <t>陈德省</t>
  </si>
  <si>
    <t>341125********7790</t>
  </si>
  <si>
    <t>宋夏雷</t>
  </si>
  <si>
    <t>341125********5418</t>
  </si>
  <si>
    <t>男子第六组</t>
  </si>
  <si>
    <t>蒋国庆</t>
  </si>
  <si>
    <t>341125********8137</t>
  </si>
  <si>
    <t>方兵兵</t>
  </si>
  <si>
    <t>341125********001X</t>
  </si>
  <si>
    <t>许帅</t>
  </si>
  <si>
    <t>341125********6555</t>
  </si>
  <si>
    <t>陈杰</t>
  </si>
  <si>
    <t>陈冉</t>
  </si>
  <si>
    <t>341125********3454</t>
  </si>
  <si>
    <t>李龙威</t>
  </si>
  <si>
    <t>魏明明</t>
  </si>
  <si>
    <t>341125********5377</t>
  </si>
  <si>
    <t>郑晨</t>
  </si>
  <si>
    <t>张传伟</t>
  </si>
  <si>
    <t>341125********8118</t>
  </si>
  <si>
    <t>男子第七组</t>
  </si>
  <si>
    <t>范福虎</t>
  </si>
  <si>
    <t>341125********5436</t>
  </si>
  <si>
    <t>赵卫</t>
  </si>
  <si>
    <t>340122********0312</t>
  </si>
  <si>
    <t>蒋伟东</t>
  </si>
  <si>
    <t>341125********3850</t>
  </si>
  <si>
    <t>王志远</t>
  </si>
  <si>
    <t>341125********0575</t>
  </si>
  <si>
    <t>耿梦齐</t>
  </si>
  <si>
    <t>341125********2173</t>
  </si>
  <si>
    <t>341125********8471</t>
  </si>
  <si>
    <t>张文兵</t>
  </si>
  <si>
    <t>341125********5452</t>
  </si>
  <si>
    <t>王亮亮</t>
  </si>
  <si>
    <t>341125********5775</t>
  </si>
  <si>
    <t>吕明欣</t>
  </si>
  <si>
    <t>341125********3810</t>
  </si>
  <si>
    <t>女子第一组</t>
  </si>
  <si>
    <t>余雪</t>
  </si>
  <si>
    <t>341125********6325</t>
  </si>
  <si>
    <t>徐仪</t>
  </si>
  <si>
    <t>341125********0048</t>
  </si>
  <si>
    <t>杨桂荣</t>
  </si>
  <si>
    <t>341125********3088</t>
  </si>
  <si>
    <t>胡宇露</t>
  </si>
  <si>
    <t>341125********4707</t>
  </si>
  <si>
    <t>杨柳</t>
  </si>
  <si>
    <t>341125********8849</t>
  </si>
  <si>
    <t>孙雯</t>
  </si>
  <si>
    <t>341125********3807</t>
  </si>
  <si>
    <t>穆婷婷</t>
  </si>
  <si>
    <t>341125********6329</t>
  </si>
  <si>
    <t>谢静</t>
  </si>
  <si>
    <t>341125********3803</t>
  </si>
  <si>
    <t>许若茜</t>
  </si>
  <si>
    <t>341125********0189</t>
  </si>
  <si>
    <t>俞静</t>
  </si>
  <si>
    <t>341125********6324</t>
  </si>
  <si>
    <t>王晓白</t>
  </si>
  <si>
    <t>马智慧</t>
  </si>
  <si>
    <t>341125********1827</t>
  </si>
  <si>
    <t>宗莹莹</t>
  </si>
  <si>
    <t>341125********2423</t>
  </si>
  <si>
    <t>孙仕雯</t>
  </si>
  <si>
    <t>女子第二组</t>
  </si>
  <si>
    <t>张凡</t>
  </si>
  <si>
    <t>341125********8684</t>
  </si>
  <si>
    <t>雍玉婷</t>
  </si>
  <si>
    <t>341125********0027</t>
  </si>
  <si>
    <t>江怡</t>
  </si>
  <si>
    <t>341125********0926</t>
  </si>
  <si>
    <t>叶如静</t>
  </si>
  <si>
    <t>341125********0561</t>
  </si>
  <si>
    <t>熊梦含</t>
  </si>
  <si>
    <t>周梦圆</t>
  </si>
  <si>
    <t>341125********2387</t>
  </si>
  <si>
    <t>陈艳</t>
  </si>
  <si>
    <t>341125********5428</t>
  </si>
  <si>
    <t>陈世姚</t>
  </si>
  <si>
    <t>340123********7143</t>
  </si>
  <si>
    <t>蒋娜</t>
  </si>
  <si>
    <t>341125********0022</t>
  </si>
  <si>
    <t>严素素</t>
  </si>
  <si>
    <t>341125********5244</t>
  </si>
  <si>
    <t>孙文静</t>
  </si>
  <si>
    <t>341125********6346</t>
  </si>
  <si>
    <t>吴优</t>
  </si>
  <si>
    <t>341125********5429</t>
  </si>
  <si>
    <t>蒋强英</t>
  </si>
  <si>
    <t>341125********0560</t>
  </si>
  <si>
    <t>黄静雅</t>
  </si>
  <si>
    <t>341125********6505</t>
  </si>
  <si>
    <t>女子第三组</t>
  </si>
  <si>
    <t>屠海燕</t>
  </si>
  <si>
    <t>341125********8729</t>
  </si>
  <si>
    <t>陈晶晶</t>
  </si>
  <si>
    <t>341125********4765</t>
  </si>
  <si>
    <t>曹露</t>
  </si>
  <si>
    <t>341125********3805</t>
  </si>
  <si>
    <t>江滢</t>
  </si>
  <si>
    <t>341125********1109</t>
  </si>
  <si>
    <t>谢青青</t>
  </si>
  <si>
    <t>320381********3220</t>
  </si>
  <si>
    <t>刘宇</t>
  </si>
  <si>
    <t>320121********4726</t>
  </si>
  <si>
    <t>余盟</t>
  </si>
  <si>
    <t>340826********038x</t>
  </si>
  <si>
    <t>女子第四组</t>
  </si>
  <si>
    <t>单静</t>
  </si>
  <si>
    <t>341125********5267</t>
  </si>
  <si>
    <t>石亦轩</t>
  </si>
  <si>
    <t>341125********0642</t>
  </si>
  <si>
    <t>王梦竹</t>
  </si>
  <si>
    <t>341125********8180</t>
  </si>
  <si>
    <t>徐丽</t>
  </si>
  <si>
    <t>341125********380X</t>
  </si>
  <si>
    <t>刘飞</t>
  </si>
  <si>
    <t>341125********7063</t>
  </si>
  <si>
    <t>周冬梅</t>
  </si>
  <si>
    <t>341125********8868</t>
  </si>
  <si>
    <t>李荣荣</t>
  </si>
  <si>
    <t>341125********6681</t>
  </si>
  <si>
    <t xml:space="preserve">岳晓丽 </t>
  </si>
  <si>
    <t>341125********3644</t>
  </si>
  <si>
    <t>滁州市公安机关辅警招聘通过资格审查暨入围体能测试人员名单（明光市局）</t>
  </si>
  <si>
    <t>王辰</t>
  </si>
  <si>
    <t>341182********021X</t>
  </si>
  <si>
    <t>孟昊</t>
  </si>
  <si>
    <t>341182********5617</t>
  </si>
  <si>
    <t>付翔</t>
  </si>
  <si>
    <t>341182********4418</t>
  </si>
  <si>
    <t>杨波</t>
  </si>
  <si>
    <t>341182********1617</t>
  </si>
  <si>
    <t>唐廷伟</t>
  </si>
  <si>
    <t>341182********0610</t>
  </si>
  <si>
    <t>顾晓旭</t>
  </si>
  <si>
    <t>341182********0019</t>
  </si>
  <si>
    <t>周士伟</t>
  </si>
  <si>
    <t>341182********0014</t>
  </si>
  <si>
    <t>杜涛涛</t>
  </si>
  <si>
    <t>341182********3019</t>
  </si>
  <si>
    <t>341182********0212</t>
  </si>
  <si>
    <t>杨旭</t>
  </si>
  <si>
    <t>341182********0417</t>
  </si>
  <si>
    <t>沈烁</t>
  </si>
  <si>
    <t>341182********0012</t>
  </si>
  <si>
    <t>卢亚</t>
  </si>
  <si>
    <t>341182********3656</t>
  </si>
  <si>
    <t>藏博文</t>
  </si>
  <si>
    <t>341182********6455</t>
  </si>
  <si>
    <t>王刘留</t>
  </si>
  <si>
    <t>341182********0654</t>
  </si>
  <si>
    <t>任繁博</t>
  </si>
  <si>
    <t>341182********0219</t>
  </si>
  <si>
    <t>陈兴强</t>
  </si>
  <si>
    <t>341182********1610</t>
  </si>
  <si>
    <t>吴伟康</t>
  </si>
  <si>
    <t>341182********4610</t>
  </si>
  <si>
    <t>谭宇峰</t>
  </si>
  <si>
    <t>341182********001X</t>
  </si>
  <si>
    <t>陈科望</t>
  </si>
  <si>
    <t>321321********7217</t>
  </si>
  <si>
    <t>陈士瑶</t>
  </si>
  <si>
    <t>341182********3816</t>
  </si>
  <si>
    <t>王满意</t>
  </si>
  <si>
    <t>341182********0036</t>
  </si>
  <si>
    <t>丁响龙</t>
  </si>
  <si>
    <t>341182********061X</t>
  </si>
  <si>
    <t>徐帅虎</t>
  </si>
  <si>
    <t>320928********2815</t>
  </si>
  <si>
    <t>董岳龙</t>
  </si>
  <si>
    <t>341182********2217</t>
  </si>
  <si>
    <t>戴基浩</t>
  </si>
  <si>
    <t>341182********2010</t>
  </si>
  <si>
    <t>杜建</t>
  </si>
  <si>
    <t>341182********2614</t>
  </si>
  <si>
    <t>李奇虎</t>
  </si>
  <si>
    <t>341182********0233</t>
  </si>
  <si>
    <t>341182********3812</t>
  </si>
  <si>
    <t>341182********5453</t>
  </si>
  <si>
    <t>许峰</t>
  </si>
  <si>
    <t>341182********0619</t>
  </si>
  <si>
    <t>刘晓磊</t>
  </si>
  <si>
    <t>341182********0011</t>
  </si>
  <si>
    <t>闫传脉</t>
  </si>
  <si>
    <t>341182********2019</t>
  </si>
  <si>
    <t>朱国庆</t>
  </si>
  <si>
    <t>341182********0431</t>
  </si>
  <si>
    <t>巨邢</t>
  </si>
  <si>
    <t>341127********4216</t>
  </si>
  <si>
    <t>曹大任</t>
  </si>
  <si>
    <t>341182********4618</t>
  </si>
  <si>
    <t>张啸天</t>
  </si>
  <si>
    <t>341182********2017</t>
  </si>
  <si>
    <t>朱昱</t>
  </si>
  <si>
    <t>341182********5017</t>
  </si>
  <si>
    <t>汤正东</t>
  </si>
  <si>
    <t>341182********5611</t>
  </si>
  <si>
    <t>陈绪杰</t>
  </si>
  <si>
    <t>341182********5612</t>
  </si>
  <si>
    <t>341127********2413</t>
  </si>
  <si>
    <t>欧明喆</t>
  </si>
  <si>
    <t>341182********0013</t>
  </si>
  <si>
    <t>李家鹤</t>
  </si>
  <si>
    <t>341182********0414</t>
  </si>
  <si>
    <t>卢行乐</t>
  </si>
  <si>
    <t>341182********3619</t>
  </si>
  <si>
    <t>汪新</t>
  </si>
  <si>
    <t>341182********3416</t>
  </si>
  <si>
    <t>周宝璇</t>
  </si>
  <si>
    <t>341182********0214</t>
  </si>
  <si>
    <t>曹旭</t>
  </si>
  <si>
    <t>341182********3012</t>
  </si>
  <si>
    <t>徐国虎</t>
  </si>
  <si>
    <t>341127********2013</t>
  </si>
  <si>
    <t>梁铁彪</t>
  </si>
  <si>
    <t>341182********3810</t>
  </si>
  <si>
    <t>于庆</t>
  </si>
  <si>
    <t>鲍书凡</t>
  </si>
  <si>
    <t>341182********0455</t>
  </si>
  <si>
    <t>傅杰</t>
  </si>
  <si>
    <t>341182********0213</t>
  </si>
  <si>
    <t>黄天烨</t>
  </si>
  <si>
    <t>丁英杰</t>
  </si>
  <si>
    <t>341182********3018</t>
  </si>
  <si>
    <t>张春成</t>
  </si>
  <si>
    <t>谢陈</t>
  </si>
  <si>
    <t>341182********0658</t>
  </si>
  <si>
    <t>朱锐</t>
  </si>
  <si>
    <t>341182********0430</t>
  </si>
  <si>
    <t>高晓虎</t>
  </si>
  <si>
    <t>341182********1813</t>
  </si>
  <si>
    <t>王帅帅</t>
  </si>
  <si>
    <t>341182********2611</t>
  </si>
  <si>
    <t>林森</t>
  </si>
  <si>
    <t>341182********0615</t>
  </si>
  <si>
    <t>张银超</t>
  </si>
  <si>
    <t>341182********6413</t>
  </si>
  <si>
    <t>黄旭</t>
  </si>
  <si>
    <t>范从敏</t>
  </si>
  <si>
    <t>刘新</t>
  </si>
  <si>
    <t>202232</t>
  </si>
  <si>
    <t>刘庆杰</t>
  </si>
  <si>
    <t>341182********0411</t>
  </si>
  <si>
    <t>王浩澜</t>
  </si>
  <si>
    <t>341182********0415</t>
  </si>
  <si>
    <t>鲁景</t>
  </si>
  <si>
    <t>341182********3215</t>
  </si>
  <si>
    <t>李洋洋</t>
  </si>
  <si>
    <t>341182********3031</t>
  </si>
  <si>
    <t>朱林义</t>
  </si>
  <si>
    <t>341182********2618</t>
  </si>
  <si>
    <t>罗晖</t>
  </si>
  <si>
    <t>341182********2011</t>
  </si>
  <si>
    <t>丰杯</t>
  </si>
  <si>
    <t>341127********2019</t>
  </si>
  <si>
    <t>张香瑞</t>
  </si>
  <si>
    <t>程旭</t>
  </si>
  <si>
    <t>341182********0418</t>
  </si>
  <si>
    <t>余正佳</t>
  </si>
  <si>
    <t>341182********4614</t>
  </si>
  <si>
    <t>陈泽刚</t>
  </si>
  <si>
    <t>341182********2612</t>
  </si>
  <si>
    <t>阚宇环</t>
  </si>
  <si>
    <t>341182********0010</t>
  </si>
  <si>
    <t>阚雨生</t>
  </si>
  <si>
    <t>341182********4611</t>
  </si>
  <si>
    <t>赵兵</t>
  </si>
  <si>
    <t>341182********0810</t>
  </si>
  <si>
    <t>徐远志</t>
  </si>
  <si>
    <t>341182********3615</t>
  </si>
  <si>
    <t>时训杰</t>
  </si>
  <si>
    <t>341182********041x</t>
  </si>
  <si>
    <t>余梦扬</t>
  </si>
  <si>
    <t>孙尚卿</t>
  </si>
  <si>
    <t>341182********0018</t>
  </si>
  <si>
    <t>王如霄</t>
  </si>
  <si>
    <t>341182********221X</t>
  </si>
  <si>
    <t>桑杰</t>
  </si>
  <si>
    <t>341182********3016</t>
  </si>
  <si>
    <t>戴徐辉</t>
  </si>
  <si>
    <t>341182********2018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</si>
</sst>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2">
    <font>
      <sz val="11"/>
      <color indexed="8"/>
      <name val="宋体"/>
      <charset val="134"/>
    </font>
    <font>
      <sz val="12"/>
      <name val="宋体"/>
      <charset val="134"/>
    </font>
    <font>
      <sz val="24"/>
      <name val="方正小标宋简体"/>
      <charset val="134"/>
    </font>
    <font>
      <sz val="24"/>
      <name val="方正小标宋简体"/>
      <charset val="134"/>
    </font>
    <font>
      <b/>
      <sz val="11"/>
      <color indexed="9"/>
      <name val="宋体"/>
      <charset val="134"/>
    </font>
    <font>
      <sz val="11"/>
      <name val="宋体"/>
      <charset val="134"/>
      <scheme val="minor"/>
    </font>
    <font>
      <sz val="11"/>
      <color theme="1"/>
      <name val="宋体"/>
      <charset val="134"/>
      <scheme val="minor"/>
    </font>
    <font>
      <b/>
      <sz val="12"/>
      <name val="宋体"/>
      <charset val="134"/>
    </font>
    <font>
      <b/>
      <sz val="11"/>
      <color indexed="8"/>
      <name val="宋体"/>
      <charset val="134"/>
    </font>
    <font>
      <sz val="20"/>
      <color indexed="8"/>
      <name val="方正小标宋简体"/>
      <charset val="134"/>
    </font>
    <font>
      <b/>
      <sz val="10"/>
      <color indexed="9"/>
      <name val="宋体"/>
      <charset val="134"/>
    </font>
    <font>
      <sz val="11"/>
      <name val="宋体"/>
      <charset val="134"/>
    </font>
    <font>
      <sz val="14"/>
      <color indexed="8"/>
      <name val="宋体"/>
      <charset val="134"/>
    </font>
    <font>
      <sz val="11"/>
      <color indexed="8"/>
      <name val="Tahoma"/>
      <charset val="134"/>
    </font>
    <font>
      <b/>
      <sz val="22"/>
      <color indexed="8"/>
      <name val="宋体"/>
      <charset val="134"/>
    </font>
    <font>
      <b/>
      <sz val="14"/>
      <color indexed="9"/>
      <name val="宋体"/>
      <charset val="134"/>
    </font>
    <font>
      <sz val="11"/>
      <color theme="1"/>
      <name val="Tahoma"/>
      <charset val="134"/>
    </font>
    <font>
      <sz val="11"/>
      <color theme="1"/>
      <name val="Tahoma"/>
      <charset val="134"/>
    </font>
    <font>
      <b/>
      <sz val="18"/>
      <color theme="1"/>
      <name val="宋体"/>
      <charset val="134"/>
    </font>
    <font>
      <b/>
      <sz val="11"/>
      <color theme="1"/>
      <name val="宋体"/>
      <charset val="134"/>
    </font>
    <font>
      <sz val="11"/>
      <color theme="1"/>
      <name val="宋体"/>
      <charset val="134"/>
      <scheme val="minor"/>
    </font>
    <font>
      <sz val="22"/>
      <color theme="1"/>
      <name val="方正小标宋简体"/>
      <charset val="134"/>
    </font>
    <font>
      <b/>
      <sz val="11"/>
      <color theme="1"/>
      <name val="宋体"/>
      <charset val="134"/>
      <scheme val="minor"/>
    </font>
    <font>
      <b/>
      <sz val="14"/>
      <color theme="1"/>
      <name val="宋体"/>
      <charset val="134"/>
      <scheme val="minor"/>
    </font>
    <font>
      <sz val="12"/>
      <color indexed="8"/>
      <name val="宋体"/>
      <charset val="134"/>
    </font>
    <font>
      <sz val="22"/>
      <name val="方正小标宋简体"/>
      <charset val="134"/>
    </font>
    <font>
      <b/>
      <sz val="20"/>
      <name val="宋体"/>
      <charset val="134"/>
    </font>
    <font>
      <b/>
      <sz val="11"/>
      <name val="宋体"/>
      <charset val="134"/>
    </font>
    <font>
      <sz val="14"/>
      <name val="仿宋_GB2312"/>
      <charset val="134"/>
    </font>
    <font>
      <b/>
      <sz val="14"/>
      <color theme="1"/>
      <name val="仿宋_GB2312"/>
      <charset val="134"/>
    </font>
    <font>
      <b/>
      <sz val="12"/>
      <color rgb="FF000000"/>
      <name val="宋体"/>
      <charset val="134"/>
    </font>
    <font>
      <b/>
      <sz val="12"/>
      <color indexed="8"/>
      <name val="宋体"/>
      <charset val="134"/>
    </font>
    <font>
      <b/>
      <sz val="11"/>
      <color indexed="8"/>
      <name val="宋体"/>
      <charset val="0"/>
    </font>
    <font>
      <sz val="11"/>
      <color indexed="10"/>
      <name val="宋体"/>
      <charset val="0"/>
    </font>
    <font>
      <sz val="11"/>
      <color indexed="62"/>
      <name val="宋体"/>
      <charset val="0"/>
    </font>
    <font>
      <b/>
      <sz val="15"/>
      <color indexed="62"/>
      <name val="宋体"/>
      <charset val="134"/>
    </font>
    <font>
      <sz val="11"/>
      <color indexed="17"/>
      <name val="宋体"/>
      <charset val="0"/>
    </font>
    <font>
      <b/>
      <sz val="11"/>
      <color indexed="63"/>
      <name val="宋体"/>
      <charset val="0"/>
    </font>
    <font>
      <b/>
      <sz val="18"/>
      <color indexed="62"/>
      <name val="宋体"/>
      <charset val="134"/>
    </font>
    <font>
      <sz val="11"/>
      <color indexed="52"/>
      <name val="宋体"/>
      <charset val="0"/>
    </font>
    <font>
      <b/>
      <sz val="11"/>
      <color indexed="62"/>
      <name val="宋体"/>
      <charset val="134"/>
    </font>
    <font>
      <sz val="11"/>
      <color indexed="9"/>
      <name val="宋体"/>
      <charset val="0"/>
    </font>
    <font>
      <sz val="11"/>
      <color indexed="8"/>
      <name val="宋体"/>
      <charset val="0"/>
    </font>
    <font>
      <sz val="11"/>
      <color indexed="60"/>
      <name val="宋体"/>
      <charset val="0"/>
    </font>
    <font>
      <b/>
      <sz val="11"/>
      <color indexed="52"/>
      <name val="宋体"/>
      <charset val="0"/>
    </font>
    <font>
      <b/>
      <sz val="13"/>
      <color indexed="62"/>
      <name val="宋体"/>
      <charset val="134"/>
    </font>
    <font>
      <u/>
      <sz val="11"/>
      <color indexed="12"/>
      <name val="宋体"/>
      <charset val="0"/>
    </font>
    <font>
      <i/>
      <sz val="11"/>
      <color indexed="23"/>
      <name val="宋体"/>
      <charset val="0"/>
    </font>
    <font>
      <b/>
      <sz val="11"/>
      <color indexed="9"/>
      <name val="宋体"/>
      <charset val="0"/>
    </font>
    <font>
      <u/>
      <sz val="11"/>
      <color indexed="20"/>
      <name val="宋体"/>
      <charset val="0"/>
    </font>
    <font>
      <sz val="11"/>
      <color theme="1"/>
      <name val="宋体"/>
      <charset val="134"/>
    </font>
    <font>
      <b/>
      <sz val="14"/>
      <name val="仿宋_GB2312"/>
      <charset val="134"/>
    </font>
  </fonts>
  <fills count="20">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53"/>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57"/>
        <bgColor indexed="64"/>
      </patternFill>
    </fill>
    <fill>
      <patternFill patternType="solid">
        <fgColor indexed="46"/>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50">
    <xf numFmtId="0" fontId="0" fillId="0" borderId="0">
      <alignment vertical="center"/>
    </xf>
    <xf numFmtId="42" fontId="0" fillId="0" borderId="0" applyFont="0" applyFill="0" applyBorder="0" applyAlignment="0" applyProtection="0">
      <alignment vertical="center"/>
    </xf>
    <xf numFmtId="0" fontId="42" fillId="6" borderId="0" applyNumberFormat="0" applyBorder="0" applyAlignment="0" applyProtection="0">
      <alignment vertical="center"/>
    </xf>
    <xf numFmtId="0" fontId="34"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6" borderId="0" applyNumberFormat="0" applyBorder="0" applyAlignment="0" applyProtection="0">
      <alignment vertical="center"/>
    </xf>
    <xf numFmtId="0" fontId="43" fillId="12" borderId="0" applyNumberFormat="0" applyBorder="0" applyAlignment="0" applyProtection="0">
      <alignment vertical="center"/>
    </xf>
    <xf numFmtId="43" fontId="0" fillId="0" borderId="0" applyFont="0" applyFill="0" applyBorder="0" applyAlignment="0" applyProtection="0">
      <alignment vertical="center"/>
    </xf>
    <xf numFmtId="0" fontId="41" fillId="6"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7" borderId="17" applyNumberFormat="0" applyFont="0" applyAlignment="0" applyProtection="0">
      <alignment vertical="center"/>
    </xf>
    <xf numFmtId="0" fontId="41" fillId="12"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14" applyNumberFormat="0" applyFill="0" applyAlignment="0" applyProtection="0">
      <alignment vertical="center"/>
    </xf>
    <xf numFmtId="0" fontId="45" fillId="0" borderId="14" applyNumberFormat="0" applyFill="0" applyAlignment="0" applyProtection="0">
      <alignment vertical="center"/>
    </xf>
    <xf numFmtId="0" fontId="41" fillId="10" borderId="0" applyNumberFormat="0" applyBorder="0" applyAlignment="0" applyProtection="0">
      <alignment vertical="center"/>
    </xf>
    <xf numFmtId="0" fontId="40" fillId="0" borderId="19" applyNumberFormat="0" applyFill="0" applyAlignment="0" applyProtection="0">
      <alignment vertical="center"/>
    </xf>
    <xf numFmtId="0" fontId="41" fillId="15" borderId="0" applyNumberFormat="0" applyBorder="0" applyAlignment="0" applyProtection="0">
      <alignment vertical="center"/>
    </xf>
    <xf numFmtId="0" fontId="37" fillId="4" borderId="15" applyNumberFormat="0" applyAlignment="0" applyProtection="0">
      <alignment vertical="center"/>
    </xf>
    <xf numFmtId="0" fontId="44" fillId="4" borderId="13" applyNumberFormat="0" applyAlignment="0" applyProtection="0">
      <alignment vertical="center"/>
    </xf>
    <xf numFmtId="0" fontId="48" fillId="13" borderId="18" applyNumberFormat="0" applyAlignment="0" applyProtection="0">
      <alignment vertical="center"/>
    </xf>
    <xf numFmtId="0" fontId="42" fillId="5" borderId="0" applyNumberFormat="0" applyBorder="0" applyAlignment="0" applyProtection="0">
      <alignment vertical="center"/>
    </xf>
    <xf numFmtId="0" fontId="41" fillId="17" borderId="0" applyNumberFormat="0" applyBorder="0" applyAlignment="0" applyProtection="0">
      <alignment vertical="center"/>
    </xf>
    <xf numFmtId="0" fontId="39" fillId="0" borderId="16" applyNumberFormat="0" applyFill="0" applyAlignment="0" applyProtection="0">
      <alignment vertical="center"/>
    </xf>
    <xf numFmtId="0" fontId="32" fillId="0" borderId="12" applyNumberFormat="0" applyFill="0" applyAlignment="0" applyProtection="0">
      <alignment vertical="center"/>
    </xf>
    <xf numFmtId="0" fontId="36" fillId="6" borderId="0" applyNumberFormat="0" applyBorder="0" applyAlignment="0" applyProtection="0">
      <alignment vertical="center"/>
    </xf>
    <xf numFmtId="0" fontId="43" fillId="18" borderId="0" applyNumberFormat="0" applyBorder="0" applyAlignment="0" applyProtection="0">
      <alignment vertical="center"/>
    </xf>
    <xf numFmtId="0" fontId="42" fillId="9" borderId="0" applyNumberFormat="0" applyBorder="0" applyAlignment="0" applyProtection="0">
      <alignment vertical="center"/>
    </xf>
    <xf numFmtId="0" fontId="41" fillId="11" borderId="0" applyNumberFormat="0" applyBorder="0" applyAlignment="0" applyProtection="0">
      <alignment vertical="center"/>
    </xf>
    <xf numFmtId="0" fontId="42" fillId="19" borderId="0" applyNumberFormat="0" applyBorder="0" applyAlignment="0" applyProtection="0">
      <alignment vertical="center"/>
    </xf>
    <xf numFmtId="0" fontId="42" fillId="10"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1" fillId="14" borderId="0" applyNumberFormat="0" applyBorder="0" applyAlignment="0" applyProtection="0">
      <alignment vertical="center"/>
    </xf>
    <xf numFmtId="0" fontId="41" fillId="16"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1" fillId="11" borderId="0" applyNumberFormat="0" applyBorder="0" applyAlignment="0" applyProtection="0">
      <alignment vertical="center"/>
    </xf>
    <xf numFmtId="0" fontId="42" fillId="10" borderId="0" applyNumberFormat="0" applyBorder="0" applyAlignment="0" applyProtection="0">
      <alignment vertical="center"/>
    </xf>
    <xf numFmtId="0" fontId="41" fillId="10" borderId="0" applyNumberFormat="0" applyBorder="0" applyAlignment="0" applyProtection="0">
      <alignment vertical="center"/>
    </xf>
    <xf numFmtId="0" fontId="41" fillId="8" borderId="0" applyNumberFormat="0" applyBorder="0" applyAlignment="0" applyProtection="0">
      <alignment vertical="center"/>
    </xf>
    <xf numFmtId="0" fontId="42" fillId="5" borderId="0" applyNumberFormat="0" applyBorder="0" applyAlignment="0" applyProtection="0">
      <alignment vertical="center"/>
    </xf>
    <xf numFmtId="0" fontId="41" fillId="5" borderId="0" applyNumberFormat="0" applyBorder="0" applyAlignment="0" applyProtection="0">
      <alignment vertical="center"/>
    </xf>
    <xf numFmtId="0" fontId="0" fillId="0" borderId="0">
      <alignment vertical="center"/>
    </xf>
  </cellStyleXfs>
  <cellXfs count="99">
    <xf numFmtId="0" fontId="0" fillId="0" borderId="0" xfId="0"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1" fillId="0"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xf numFmtId="0" fontId="8" fillId="0" borderId="0" xfId="0" applyFont="1" applyFill="1" applyAlignment="1"/>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9" fillId="0" borderId="0" xfId="0" applyFont="1" applyFill="1" applyAlignment="1">
      <alignment horizontal="center" vertical="center" wrapText="1"/>
    </xf>
    <xf numFmtId="0" fontId="10" fillId="2" borderId="2" xfId="0" applyFont="1" applyFill="1" applyBorder="1" applyAlignment="1">
      <alignment horizontal="center" vertical="center"/>
    </xf>
    <xf numFmtId="49" fontId="10" fillId="2"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3" xfId="0" applyFont="1" applyFill="1" applyBorder="1" applyAlignment="1">
      <alignment horizont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xf>
    <xf numFmtId="0" fontId="12" fillId="0" borderId="4" xfId="0" applyFont="1" applyFill="1" applyBorder="1" applyAlignment="1">
      <alignment horizontal="center"/>
    </xf>
    <xf numFmtId="0" fontId="6" fillId="0" borderId="5" xfId="0" applyFont="1" applyFill="1" applyBorder="1" applyAlignment="1">
      <alignment horizontal="center" vertical="center"/>
    </xf>
    <xf numFmtId="0" fontId="13" fillId="0" borderId="0" xfId="0" applyFont="1" applyFill="1" applyBorder="1" applyAlignment="1"/>
    <xf numFmtId="0" fontId="13" fillId="0" borderId="0" xfId="0" applyFont="1"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horizontal="center"/>
    </xf>
    <xf numFmtId="0" fontId="15" fillId="2" borderId="6" xfId="49" applyFont="1" applyFill="1" applyBorder="1" applyAlignment="1">
      <alignment horizontal="center" vertical="center"/>
    </xf>
    <xf numFmtId="49" fontId="15" fillId="2" borderId="2" xfId="49" applyNumberFormat="1" applyFont="1" applyFill="1" applyBorder="1" applyAlignment="1">
      <alignment horizontal="center" vertical="center"/>
    </xf>
    <xf numFmtId="49" fontId="15" fillId="2" borderId="7" xfId="49"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16" fillId="0" borderId="0" xfId="0" applyFont="1" applyFill="1" applyAlignment="1"/>
    <xf numFmtId="0" fontId="17" fillId="0" borderId="0" xfId="0" applyFont="1" applyFill="1" applyAlignment="1"/>
    <xf numFmtId="0" fontId="18" fillId="0" borderId="0" xfId="0" applyFont="1" applyFill="1" applyAlignment="1">
      <alignment horizontal="center" vertical="center" wrapText="1"/>
    </xf>
    <xf numFmtId="0" fontId="19"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1" xfId="49" applyFont="1" applyFill="1" applyBorder="1" applyAlignment="1">
      <alignment horizontal="center" vertical="center"/>
    </xf>
    <xf numFmtId="0" fontId="6" fillId="0" borderId="0" xfId="0" applyFont="1" applyFill="1" applyAlignment="1">
      <alignment vertical="center"/>
    </xf>
    <xf numFmtId="49" fontId="6" fillId="0" borderId="0" xfId="0" applyNumberFormat="1" applyFont="1" applyFill="1" applyAlignment="1">
      <alignment vertical="center"/>
    </xf>
    <xf numFmtId="0" fontId="21" fillId="0" borderId="0" xfId="0" applyFont="1" applyFill="1" applyAlignment="1">
      <alignment horizontal="center" vertical="center" wrapText="1"/>
    </xf>
    <xf numFmtId="0" fontId="22"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23" fillId="0" borderId="0" xfId="0" applyFont="1" applyFill="1" applyAlignment="1">
      <alignment horizontal="left" vertical="center" wrapText="1"/>
    </xf>
    <xf numFmtId="0" fontId="1" fillId="0" borderId="0" xfId="0" applyFont="1" applyFill="1" applyBorder="1" applyAlignment="1"/>
    <xf numFmtId="0" fontId="1" fillId="0" borderId="0" xfId="0" applyFont="1" applyFill="1" applyBorder="1" applyAlignment="1">
      <alignment horizontal="center" vertical="center" wrapText="1"/>
    </xf>
    <xf numFmtId="0" fontId="24" fillId="0" borderId="0" xfId="0" applyFont="1" applyFill="1" applyBorder="1" applyAlignment="1">
      <alignment vertical="center"/>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49" fontId="24" fillId="0" borderId="1" xfId="0" applyNumberFormat="1" applyFont="1" applyFill="1" applyBorder="1" applyAlignment="1">
      <alignment horizontal="center" vertical="center"/>
    </xf>
    <xf numFmtId="0" fontId="28" fillId="0" borderId="8" xfId="0" applyFont="1" applyFill="1" applyBorder="1" applyAlignment="1">
      <alignment horizontal="left" vertical="center" wrapText="1"/>
    </xf>
    <xf numFmtId="0" fontId="28" fillId="0" borderId="8" xfId="0" applyFont="1" applyFill="1" applyBorder="1" applyAlignment="1">
      <alignment horizontal="left" vertical="center"/>
    </xf>
    <xf numFmtId="49" fontId="6" fillId="0" borderId="0" xfId="0" applyNumberFormat="1" applyFont="1" applyFill="1" applyAlignment="1">
      <alignment horizontal="center" vertical="center"/>
    </xf>
    <xf numFmtId="0" fontId="21"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2" fillId="0" borderId="0" xfId="0" applyFont="1" applyFill="1" applyAlignment="1">
      <alignment horizontal="left" vertical="center"/>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9" fillId="0" borderId="1" xfId="0" applyFont="1" applyFill="1" applyBorder="1" applyAlignment="1">
      <alignment horizontal="center" vertical="center"/>
    </xf>
    <xf numFmtId="0" fontId="24" fillId="0" borderId="0" xfId="0" applyFont="1" applyAlignment="1"/>
    <xf numFmtId="0" fontId="0" fillId="3" borderId="0" xfId="0" applyFill="1" applyAlignment="1"/>
    <xf numFmtId="0" fontId="0" fillId="0" borderId="0" xfId="0" applyAlignment="1">
      <alignment horizontal="center" vertical="center"/>
    </xf>
    <xf numFmtId="49" fontId="0" fillId="0" borderId="0" xfId="0" applyNumberFormat="1" applyAlignment="1"/>
    <xf numFmtId="49" fontId="25"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11" fillId="3" borderId="2" xfId="0" applyFont="1" applyFill="1" applyBorder="1" applyAlignment="1">
      <alignment horizontal="center" vertical="center"/>
    </xf>
    <xf numFmtId="49" fontId="1" fillId="3" borderId="1" xfId="0" applyNumberFormat="1" applyFont="1" applyFill="1" applyBorder="1" applyAlignment="1">
      <alignment horizontal="center" vertical="center"/>
    </xf>
    <xf numFmtId="49"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27" fillId="3" borderId="2" xfId="0" applyNumberFormat="1" applyFont="1" applyFill="1" applyBorder="1" applyAlignment="1">
      <alignment horizontal="center" vertical="center"/>
    </xf>
    <xf numFmtId="0" fontId="30" fillId="0" borderId="0" xfId="0" applyFont="1" applyAlignment="1">
      <alignment horizontal="left" vertical="center" wrapText="1"/>
    </xf>
    <xf numFmtId="0" fontId="31" fillId="0" borderId="0" xfId="0" applyFont="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6"/>
  <sheetViews>
    <sheetView topLeftCell="A545" workbookViewId="0">
      <selection activeCell="D557" sqref="D557"/>
    </sheetView>
  </sheetViews>
  <sheetFormatPr defaultColWidth="9" defaultRowHeight="14.4" outlineLevelCol="5"/>
  <cols>
    <col min="1" max="1" width="8.12962962962963" style="86" customWidth="1"/>
    <col min="2" max="2" width="14.3796296296296" customWidth="1"/>
    <col min="3" max="3" width="14.1296296296296" customWidth="1"/>
    <col min="4" max="4" width="10.4444444444444" customWidth="1"/>
    <col min="5" max="5" width="26.3796296296296" style="87" customWidth="1"/>
    <col min="6" max="6" width="23" style="86" customWidth="1"/>
    <col min="7" max="10" width="9" customWidth="1"/>
  </cols>
  <sheetData>
    <row r="1" ht="63" customHeight="1" spans="1:6">
      <c r="A1" s="66" t="s">
        <v>0</v>
      </c>
      <c r="B1" s="66"/>
      <c r="C1" s="66"/>
      <c r="D1" s="66"/>
      <c r="E1" s="88"/>
      <c r="F1" s="66"/>
    </row>
    <row r="2" s="84" customFormat="1" ht="37" customHeight="1" spans="1:6">
      <c r="A2" s="89" t="s">
        <v>1</v>
      </c>
      <c r="B2" s="89" t="s">
        <v>2</v>
      </c>
      <c r="C2" s="89" t="s">
        <v>3</v>
      </c>
      <c r="D2" s="89" t="s">
        <v>4</v>
      </c>
      <c r="E2" s="90" t="s">
        <v>5</v>
      </c>
      <c r="F2" s="89" t="s">
        <v>6</v>
      </c>
    </row>
    <row r="3" s="85" customFormat="1" ht="22" customHeight="1" spans="1:6">
      <c r="A3" s="91">
        <v>1</v>
      </c>
      <c r="B3" s="92" t="s">
        <v>7</v>
      </c>
      <c r="C3" s="92">
        <v>2022005</v>
      </c>
      <c r="D3" s="92" t="s">
        <v>8</v>
      </c>
      <c r="E3" s="91" t="s">
        <v>9</v>
      </c>
      <c r="F3" s="93" t="s">
        <v>10</v>
      </c>
    </row>
    <row r="4" s="85" customFormat="1" ht="22" customHeight="1" spans="1:6">
      <c r="A4" s="91">
        <v>2</v>
      </c>
      <c r="B4" s="94" t="s">
        <v>11</v>
      </c>
      <c r="C4" s="95">
        <v>2022005</v>
      </c>
      <c r="D4" s="92" t="s">
        <v>8</v>
      </c>
      <c r="E4" s="91" t="s">
        <v>12</v>
      </c>
      <c r="F4" s="93" t="s">
        <v>10</v>
      </c>
    </row>
    <row r="5" s="85" customFormat="1" ht="22" customHeight="1" spans="1:6">
      <c r="A5" s="91">
        <v>3</v>
      </c>
      <c r="B5" s="94" t="s">
        <v>13</v>
      </c>
      <c r="C5" s="94" t="s">
        <v>14</v>
      </c>
      <c r="D5" s="92" t="s">
        <v>8</v>
      </c>
      <c r="E5" s="91" t="s">
        <v>15</v>
      </c>
      <c r="F5" s="93" t="s">
        <v>10</v>
      </c>
    </row>
    <row r="6" s="85" customFormat="1" ht="22" customHeight="1" spans="1:6">
      <c r="A6" s="91">
        <v>4</v>
      </c>
      <c r="B6" s="95" t="s">
        <v>16</v>
      </c>
      <c r="C6" s="95">
        <v>2022005</v>
      </c>
      <c r="D6" s="92" t="s">
        <v>8</v>
      </c>
      <c r="E6" s="91" t="s">
        <v>17</v>
      </c>
      <c r="F6" s="93" t="s">
        <v>10</v>
      </c>
    </row>
    <row r="7" s="85" customFormat="1" ht="22" customHeight="1" spans="1:6">
      <c r="A7" s="91">
        <v>5</v>
      </c>
      <c r="B7" s="95" t="s">
        <v>18</v>
      </c>
      <c r="C7" s="95">
        <v>2022005</v>
      </c>
      <c r="D7" s="92" t="s">
        <v>8</v>
      </c>
      <c r="E7" s="91" t="s">
        <v>19</v>
      </c>
      <c r="F7" s="93" t="s">
        <v>10</v>
      </c>
    </row>
    <row r="8" s="85" customFormat="1" ht="22" customHeight="1" spans="1:6">
      <c r="A8" s="91">
        <v>6</v>
      </c>
      <c r="B8" s="95" t="s">
        <v>20</v>
      </c>
      <c r="C8" s="95">
        <v>2022005</v>
      </c>
      <c r="D8" s="92" t="s">
        <v>8</v>
      </c>
      <c r="E8" s="91" t="s">
        <v>21</v>
      </c>
      <c r="F8" s="93" t="s">
        <v>10</v>
      </c>
    </row>
    <row r="9" s="85" customFormat="1" ht="22" customHeight="1" spans="1:6">
      <c r="A9" s="91">
        <v>7</v>
      </c>
      <c r="B9" s="94" t="s">
        <v>22</v>
      </c>
      <c r="C9" s="94" t="s">
        <v>14</v>
      </c>
      <c r="D9" s="92" t="s">
        <v>8</v>
      </c>
      <c r="E9" s="91" t="s">
        <v>23</v>
      </c>
      <c r="F9" s="93" t="s">
        <v>10</v>
      </c>
    </row>
    <row r="10" s="85" customFormat="1" ht="22" customHeight="1" spans="1:6">
      <c r="A10" s="91">
        <v>8</v>
      </c>
      <c r="B10" s="94" t="s">
        <v>24</v>
      </c>
      <c r="C10" s="94" t="s">
        <v>14</v>
      </c>
      <c r="D10" s="92" t="s">
        <v>8</v>
      </c>
      <c r="E10" s="91" t="s">
        <v>25</v>
      </c>
      <c r="F10" s="93" t="s">
        <v>10</v>
      </c>
    </row>
    <row r="11" s="85" customFormat="1" ht="22" customHeight="1" spans="1:6">
      <c r="A11" s="91">
        <v>9</v>
      </c>
      <c r="B11" s="94" t="s">
        <v>26</v>
      </c>
      <c r="C11" s="94" t="s">
        <v>14</v>
      </c>
      <c r="D11" s="92" t="s">
        <v>8</v>
      </c>
      <c r="E11" s="91" t="s">
        <v>27</v>
      </c>
      <c r="F11" s="93" t="s">
        <v>10</v>
      </c>
    </row>
    <row r="12" s="85" customFormat="1" ht="22" customHeight="1" spans="1:6">
      <c r="A12" s="91">
        <v>10</v>
      </c>
      <c r="B12" s="94" t="s">
        <v>28</v>
      </c>
      <c r="C12" s="94" t="s">
        <v>14</v>
      </c>
      <c r="D12" s="92" t="s">
        <v>8</v>
      </c>
      <c r="E12" s="91" t="s">
        <v>29</v>
      </c>
      <c r="F12" s="93" t="s">
        <v>10</v>
      </c>
    </row>
    <row r="13" s="85" customFormat="1" ht="22" customHeight="1" spans="1:6">
      <c r="A13" s="91">
        <v>11</v>
      </c>
      <c r="B13" s="94" t="s">
        <v>30</v>
      </c>
      <c r="C13" s="94" t="s">
        <v>14</v>
      </c>
      <c r="D13" s="92" t="s">
        <v>8</v>
      </c>
      <c r="E13" s="91" t="s">
        <v>31</v>
      </c>
      <c r="F13" s="93" t="s">
        <v>10</v>
      </c>
    </row>
    <row r="14" s="85" customFormat="1" ht="22" customHeight="1" spans="1:6">
      <c r="A14" s="91">
        <v>12</v>
      </c>
      <c r="B14" s="94" t="s">
        <v>32</v>
      </c>
      <c r="C14" s="94" t="s">
        <v>14</v>
      </c>
      <c r="D14" s="92" t="s">
        <v>8</v>
      </c>
      <c r="E14" s="91" t="s">
        <v>33</v>
      </c>
      <c r="F14" s="93" t="s">
        <v>10</v>
      </c>
    </row>
    <row r="15" s="85" customFormat="1" ht="22" customHeight="1" spans="1:6">
      <c r="A15" s="91">
        <v>13</v>
      </c>
      <c r="B15" s="94" t="s">
        <v>34</v>
      </c>
      <c r="C15" s="94" t="s">
        <v>14</v>
      </c>
      <c r="D15" s="92" t="s">
        <v>8</v>
      </c>
      <c r="E15" s="91" t="s">
        <v>35</v>
      </c>
      <c r="F15" s="93" t="s">
        <v>10</v>
      </c>
    </row>
    <row r="16" s="85" customFormat="1" ht="22" customHeight="1" spans="1:6">
      <c r="A16" s="91">
        <v>14</v>
      </c>
      <c r="B16" s="94" t="s">
        <v>36</v>
      </c>
      <c r="C16" s="94" t="s">
        <v>14</v>
      </c>
      <c r="D16" s="92" t="s">
        <v>8</v>
      </c>
      <c r="E16" s="91" t="s">
        <v>37</v>
      </c>
      <c r="F16" s="93" t="s">
        <v>10</v>
      </c>
    </row>
    <row r="17" s="85" customFormat="1" ht="22" customHeight="1" spans="1:6">
      <c r="A17" s="91">
        <v>15</v>
      </c>
      <c r="B17" s="94" t="s">
        <v>38</v>
      </c>
      <c r="C17" s="94" t="s">
        <v>14</v>
      </c>
      <c r="D17" s="92" t="s">
        <v>8</v>
      </c>
      <c r="E17" s="91" t="s">
        <v>39</v>
      </c>
      <c r="F17" s="93" t="s">
        <v>10</v>
      </c>
    </row>
    <row r="18" s="85" customFormat="1" ht="22" customHeight="1" spans="1:6">
      <c r="A18" s="91">
        <v>16</v>
      </c>
      <c r="B18" s="94" t="s">
        <v>40</v>
      </c>
      <c r="C18" s="94" t="s">
        <v>14</v>
      </c>
      <c r="D18" s="92" t="s">
        <v>8</v>
      </c>
      <c r="E18" s="91" t="s">
        <v>41</v>
      </c>
      <c r="F18" s="93" t="s">
        <v>10</v>
      </c>
    </row>
    <row r="19" s="85" customFormat="1" ht="22" customHeight="1" spans="1:6">
      <c r="A19" s="91">
        <v>17</v>
      </c>
      <c r="B19" s="94" t="s">
        <v>42</v>
      </c>
      <c r="C19" s="94" t="s">
        <v>14</v>
      </c>
      <c r="D19" s="92" t="s">
        <v>8</v>
      </c>
      <c r="E19" s="91" t="s">
        <v>43</v>
      </c>
      <c r="F19" s="93" t="s">
        <v>10</v>
      </c>
    </row>
    <row r="20" s="85" customFormat="1" ht="22" customHeight="1" spans="1:6">
      <c r="A20" s="91">
        <v>18</v>
      </c>
      <c r="B20" s="94" t="s">
        <v>44</v>
      </c>
      <c r="C20" s="94" t="s">
        <v>14</v>
      </c>
      <c r="D20" s="92" t="s">
        <v>8</v>
      </c>
      <c r="E20" s="91" t="s">
        <v>45</v>
      </c>
      <c r="F20" s="93" t="s">
        <v>10</v>
      </c>
    </row>
    <row r="21" s="85" customFormat="1" ht="22" customHeight="1" spans="1:6">
      <c r="A21" s="91">
        <v>19</v>
      </c>
      <c r="B21" s="94" t="s">
        <v>46</v>
      </c>
      <c r="C21" s="94" t="s">
        <v>14</v>
      </c>
      <c r="D21" s="92" t="s">
        <v>8</v>
      </c>
      <c r="E21" s="91" t="s">
        <v>47</v>
      </c>
      <c r="F21" s="93" t="s">
        <v>10</v>
      </c>
    </row>
    <row r="22" s="85" customFormat="1" ht="22" customHeight="1" spans="1:6">
      <c r="A22" s="91">
        <v>20</v>
      </c>
      <c r="B22" s="95" t="s">
        <v>48</v>
      </c>
      <c r="C22" s="95">
        <v>2022005</v>
      </c>
      <c r="D22" s="92" t="s">
        <v>8</v>
      </c>
      <c r="E22" s="91" t="s">
        <v>49</v>
      </c>
      <c r="F22" s="93" t="s">
        <v>10</v>
      </c>
    </row>
    <row r="23" s="85" customFormat="1" ht="22" customHeight="1" spans="1:6">
      <c r="A23" s="91">
        <v>21</v>
      </c>
      <c r="B23" s="94" t="s">
        <v>50</v>
      </c>
      <c r="C23" s="94" t="s">
        <v>14</v>
      </c>
      <c r="D23" s="92" t="s">
        <v>8</v>
      </c>
      <c r="E23" s="91" t="s">
        <v>51</v>
      </c>
      <c r="F23" s="93" t="s">
        <v>10</v>
      </c>
    </row>
    <row r="24" s="85" customFormat="1" ht="22" customHeight="1" spans="1:6">
      <c r="A24" s="91">
        <v>22</v>
      </c>
      <c r="B24" s="94" t="s">
        <v>52</v>
      </c>
      <c r="C24" s="94" t="s">
        <v>14</v>
      </c>
      <c r="D24" s="92" t="s">
        <v>8</v>
      </c>
      <c r="E24" s="91" t="s">
        <v>53</v>
      </c>
      <c r="F24" s="93" t="s">
        <v>10</v>
      </c>
    </row>
    <row r="25" s="85" customFormat="1" ht="22" customHeight="1" spans="1:6">
      <c r="A25" s="91">
        <v>23</v>
      </c>
      <c r="B25" s="94" t="s">
        <v>54</v>
      </c>
      <c r="C25" s="94" t="s">
        <v>14</v>
      </c>
      <c r="D25" s="92" t="s">
        <v>8</v>
      </c>
      <c r="E25" s="91" t="s">
        <v>55</v>
      </c>
      <c r="F25" s="93" t="s">
        <v>10</v>
      </c>
    </row>
    <row r="26" s="85" customFormat="1" ht="22" customHeight="1" spans="1:6">
      <c r="A26" s="91">
        <v>24</v>
      </c>
      <c r="B26" s="94" t="s">
        <v>56</v>
      </c>
      <c r="C26" s="94" t="s">
        <v>14</v>
      </c>
      <c r="D26" s="92" t="s">
        <v>8</v>
      </c>
      <c r="E26" s="91" t="s">
        <v>57</v>
      </c>
      <c r="F26" s="93" t="s">
        <v>10</v>
      </c>
    </row>
    <row r="27" s="85" customFormat="1" ht="22" customHeight="1" spans="1:6">
      <c r="A27" s="91">
        <v>25</v>
      </c>
      <c r="B27" s="94" t="s">
        <v>58</v>
      </c>
      <c r="C27" s="94" t="s">
        <v>14</v>
      </c>
      <c r="D27" s="92" t="s">
        <v>8</v>
      </c>
      <c r="E27" s="91" t="s">
        <v>59</v>
      </c>
      <c r="F27" s="93" t="s">
        <v>10</v>
      </c>
    </row>
    <row r="28" s="85" customFormat="1" ht="22" customHeight="1" spans="1:6">
      <c r="A28" s="91">
        <v>26</v>
      </c>
      <c r="B28" s="94" t="s">
        <v>60</v>
      </c>
      <c r="C28" s="94" t="s">
        <v>14</v>
      </c>
      <c r="D28" s="92" t="s">
        <v>8</v>
      </c>
      <c r="E28" s="91" t="s">
        <v>61</v>
      </c>
      <c r="F28" s="93" t="s">
        <v>10</v>
      </c>
    </row>
    <row r="29" s="85" customFormat="1" ht="22" customHeight="1" spans="1:6">
      <c r="A29" s="91">
        <v>27</v>
      </c>
      <c r="B29" s="94" t="s">
        <v>62</v>
      </c>
      <c r="C29" s="94" t="s">
        <v>14</v>
      </c>
      <c r="D29" s="92" t="s">
        <v>8</v>
      </c>
      <c r="E29" s="91" t="s">
        <v>63</v>
      </c>
      <c r="F29" s="93" t="s">
        <v>10</v>
      </c>
    </row>
    <row r="30" s="85" customFormat="1" ht="22" customHeight="1" spans="1:6">
      <c r="A30" s="91">
        <v>28</v>
      </c>
      <c r="B30" s="94" t="s">
        <v>64</v>
      </c>
      <c r="C30" s="94" t="s">
        <v>14</v>
      </c>
      <c r="D30" s="92" t="s">
        <v>8</v>
      </c>
      <c r="E30" s="91" t="s">
        <v>65</v>
      </c>
      <c r="F30" s="93" t="s">
        <v>10</v>
      </c>
    </row>
    <row r="31" s="85" customFormat="1" ht="22" customHeight="1" spans="1:6">
      <c r="A31" s="91">
        <v>29</v>
      </c>
      <c r="B31" s="94" t="s">
        <v>66</v>
      </c>
      <c r="C31" s="94" t="s">
        <v>14</v>
      </c>
      <c r="D31" s="92" t="s">
        <v>8</v>
      </c>
      <c r="E31" s="91" t="s">
        <v>67</v>
      </c>
      <c r="F31" s="93" t="s">
        <v>10</v>
      </c>
    </row>
    <row r="32" s="85" customFormat="1" ht="22" customHeight="1" spans="1:6">
      <c r="A32" s="91">
        <v>30</v>
      </c>
      <c r="B32" s="94" t="s">
        <v>68</v>
      </c>
      <c r="C32" s="94" t="s">
        <v>14</v>
      </c>
      <c r="D32" s="92" t="s">
        <v>8</v>
      </c>
      <c r="E32" s="91" t="s">
        <v>69</v>
      </c>
      <c r="F32" s="93" t="s">
        <v>10</v>
      </c>
    </row>
    <row r="33" s="85" customFormat="1" ht="22" customHeight="1" spans="1:6">
      <c r="A33" s="91">
        <v>31</v>
      </c>
      <c r="B33" s="94" t="s">
        <v>70</v>
      </c>
      <c r="C33" s="94" t="s">
        <v>14</v>
      </c>
      <c r="D33" s="92" t="s">
        <v>8</v>
      </c>
      <c r="E33" s="91" t="s">
        <v>71</v>
      </c>
      <c r="F33" s="93" t="s">
        <v>10</v>
      </c>
    </row>
    <row r="34" s="85" customFormat="1" ht="22" customHeight="1" spans="1:6">
      <c r="A34" s="91">
        <v>32</v>
      </c>
      <c r="B34" s="94" t="s">
        <v>72</v>
      </c>
      <c r="C34" s="94" t="s">
        <v>14</v>
      </c>
      <c r="D34" s="92" t="s">
        <v>8</v>
      </c>
      <c r="E34" s="91" t="s">
        <v>73</v>
      </c>
      <c r="F34" s="93" t="s">
        <v>10</v>
      </c>
    </row>
    <row r="35" s="85" customFormat="1" ht="22" customHeight="1" spans="1:6">
      <c r="A35" s="91">
        <v>33</v>
      </c>
      <c r="B35" s="94" t="s">
        <v>74</v>
      </c>
      <c r="C35" s="94" t="s">
        <v>14</v>
      </c>
      <c r="D35" s="92" t="s">
        <v>8</v>
      </c>
      <c r="E35" s="91" t="s">
        <v>75</v>
      </c>
      <c r="F35" s="93" t="s">
        <v>10</v>
      </c>
    </row>
    <row r="36" s="85" customFormat="1" ht="22" customHeight="1" spans="1:6">
      <c r="A36" s="91">
        <v>34</v>
      </c>
      <c r="B36" s="94" t="s">
        <v>76</v>
      </c>
      <c r="C36" s="94" t="s">
        <v>14</v>
      </c>
      <c r="D36" s="92" t="s">
        <v>8</v>
      </c>
      <c r="E36" s="91" t="s">
        <v>77</v>
      </c>
      <c r="F36" s="93" t="s">
        <v>10</v>
      </c>
    </row>
    <row r="37" s="85" customFormat="1" ht="22" customHeight="1" spans="1:6">
      <c r="A37" s="91">
        <v>35</v>
      </c>
      <c r="B37" s="94" t="s">
        <v>78</v>
      </c>
      <c r="C37" s="94" t="s">
        <v>14</v>
      </c>
      <c r="D37" s="92" t="s">
        <v>8</v>
      </c>
      <c r="E37" s="91" t="s">
        <v>23</v>
      </c>
      <c r="F37" s="93" t="s">
        <v>10</v>
      </c>
    </row>
    <row r="38" s="85" customFormat="1" ht="22" customHeight="1" spans="1:6">
      <c r="A38" s="91">
        <v>36</v>
      </c>
      <c r="B38" s="94" t="s">
        <v>79</v>
      </c>
      <c r="C38" s="94" t="s">
        <v>14</v>
      </c>
      <c r="D38" s="92" t="s">
        <v>8</v>
      </c>
      <c r="E38" s="91" t="s">
        <v>69</v>
      </c>
      <c r="F38" s="93" t="s">
        <v>10</v>
      </c>
    </row>
    <row r="39" s="85" customFormat="1" ht="22" customHeight="1" spans="1:6">
      <c r="A39" s="91">
        <v>37</v>
      </c>
      <c r="B39" s="94" t="s">
        <v>80</v>
      </c>
      <c r="C39" s="94" t="s">
        <v>14</v>
      </c>
      <c r="D39" s="92" t="s">
        <v>8</v>
      </c>
      <c r="E39" s="91" t="s">
        <v>81</v>
      </c>
      <c r="F39" s="93" t="s">
        <v>10</v>
      </c>
    </row>
    <row r="40" s="85" customFormat="1" ht="22" customHeight="1" spans="1:6">
      <c r="A40" s="91">
        <v>38</v>
      </c>
      <c r="B40" s="94" t="s">
        <v>82</v>
      </c>
      <c r="C40" s="94" t="s">
        <v>14</v>
      </c>
      <c r="D40" s="92" t="s">
        <v>8</v>
      </c>
      <c r="E40" s="91" t="s">
        <v>83</v>
      </c>
      <c r="F40" s="93" t="s">
        <v>10</v>
      </c>
    </row>
    <row r="41" s="85" customFormat="1" ht="22" customHeight="1" spans="1:6">
      <c r="A41" s="91">
        <v>39</v>
      </c>
      <c r="B41" s="94" t="s">
        <v>84</v>
      </c>
      <c r="C41" s="94" t="s">
        <v>14</v>
      </c>
      <c r="D41" s="92" t="s">
        <v>8</v>
      </c>
      <c r="E41" s="91" t="s">
        <v>85</v>
      </c>
      <c r="F41" s="93" t="s">
        <v>10</v>
      </c>
    </row>
    <row r="42" s="85" customFormat="1" ht="22" customHeight="1" spans="1:6">
      <c r="A42" s="91">
        <v>40</v>
      </c>
      <c r="B42" s="94" t="s">
        <v>86</v>
      </c>
      <c r="C42" s="94" t="s">
        <v>14</v>
      </c>
      <c r="D42" s="92" t="s">
        <v>8</v>
      </c>
      <c r="E42" s="91" t="s">
        <v>87</v>
      </c>
      <c r="F42" s="93" t="s">
        <v>10</v>
      </c>
    </row>
    <row r="43" s="85" customFormat="1" ht="22" customHeight="1" spans="1:6">
      <c r="A43" s="91">
        <v>41</v>
      </c>
      <c r="B43" s="94" t="s">
        <v>88</v>
      </c>
      <c r="C43" s="94" t="s">
        <v>14</v>
      </c>
      <c r="D43" s="92" t="s">
        <v>8</v>
      </c>
      <c r="E43" s="91" t="s">
        <v>89</v>
      </c>
      <c r="F43" s="93" t="s">
        <v>10</v>
      </c>
    </row>
    <row r="44" s="85" customFormat="1" ht="22" customHeight="1" spans="1:6">
      <c r="A44" s="91">
        <v>42</v>
      </c>
      <c r="B44" s="94" t="s">
        <v>90</v>
      </c>
      <c r="C44" s="94" t="s">
        <v>14</v>
      </c>
      <c r="D44" s="92" t="s">
        <v>8</v>
      </c>
      <c r="E44" s="91" t="s">
        <v>91</v>
      </c>
      <c r="F44" s="93" t="s">
        <v>10</v>
      </c>
    </row>
    <row r="45" s="85" customFormat="1" ht="22" customHeight="1" spans="1:6">
      <c r="A45" s="91">
        <v>43</v>
      </c>
      <c r="B45" s="94" t="s">
        <v>92</v>
      </c>
      <c r="C45" s="94" t="s">
        <v>14</v>
      </c>
      <c r="D45" s="92" t="s">
        <v>8</v>
      </c>
      <c r="E45" s="91" t="s">
        <v>93</v>
      </c>
      <c r="F45" s="93" t="s">
        <v>10</v>
      </c>
    </row>
    <row r="46" s="85" customFormat="1" ht="22" customHeight="1" spans="1:6">
      <c r="A46" s="91">
        <v>44</v>
      </c>
      <c r="B46" s="94" t="s">
        <v>94</v>
      </c>
      <c r="C46" s="94" t="s">
        <v>14</v>
      </c>
      <c r="D46" s="92" t="s">
        <v>8</v>
      </c>
      <c r="E46" s="91" t="s">
        <v>95</v>
      </c>
      <c r="F46" s="93" t="s">
        <v>10</v>
      </c>
    </row>
    <row r="47" s="85" customFormat="1" ht="22" customHeight="1" spans="1:6">
      <c r="A47" s="91">
        <v>45</v>
      </c>
      <c r="B47" s="94" t="s">
        <v>96</v>
      </c>
      <c r="C47" s="94" t="s">
        <v>14</v>
      </c>
      <c r="D47" s="92" t="s">
        <v>8</v>
      </c>
      <c r="E47" s="91" t="s">
        <v>97</v>
      </c>
      <c r="F47" s="93" t="s">
        <v>10</v>
      </c>
    </row>
    <row r="48" s="85" customFormat="1" ht="22" customHeight="1" spans="1:6">
      <c r="A48" s="91">
        <v>46</v>
      </c>
      <c r="B48" s="94" t="s">
        <v>98</v>
      </c>
      <c r="C48" s="94" t="s">
        <v>14</v>
      </c>
      <c r="D48" s="92" t="s">
        <v>8</v>
      </c>
      <c r="E48" s="91" t="s">
        <v>99</v>
      </c>
      <c r="F48" s="93" t="s">
        <v>10</v>
      </c>
    </row>
    <row r="49" s="85" customFormat="1" ht="22" customHeight="1" spans="1:6">
      <c r="A49" s="91">
        <v>47</v>
      </c>
      <c r="B49" s="94" t="s">
        <v>100</v>
      </c>
      <c r="C49" s="94" t="s">
        <v>14</v>
      </c>
      <c r="D49" s="92" t="s">
        <v>8</v>
      </c>
      <c r="E49" s="91" t="s">
        <v>101</v>
      </c>
      <c r="F49" s="93" t="s">
        <v>10</v>
      </c>
    </row>
    <row r="50" s="85" customFormat="1" ht="22" customHeight="1" spans="1:6">
      <c r="A50" s="91">
        <v>48</v>
      </c>
      <c r="B50" s="94" t="s">
        <v>102</v>
      </c>
      <c r="C50" s="94" t="s">
        <v>14</v>
      </c>
      <c r="D50" s="92" t="s">
        <v>8</v>
      </c>
      <c r="E50" s="91" t="s">
        <v>103</v>
      </c>
      <c r="F50" s="93" t="s">
        <v>10</v>
      </c>
    </row>
    <row r="51" s="85" customFormat="1" ht="22" customHeight="1" spans="1:6">
      <c r="A51" s="91">
        <v>49</v>
      </c>
      <c r="B51" s="94" t="s">
        <v>104</v>
      </c>
      <c r="C51" s="94" t="s">
        <v>14</v>
      </c>
      <c r="D51" s="92" t="s">
        <v>8</v>
      </c>
      <c r="E51" s="91" t="s">
        <v>105</v>
      </c>
      <c r="F51" s="93" t="s">
        <v>10</v>
      </c>
    </row>
    <row r="52" s="85" customFormat="1" ht="22" customHeight="1" spans="1:6">
      <c r="A52" s="91">
        <v>50</v>
      </c>
      <c r="B52" s="94" t="s">
        <v>106</v>
      </c>
      <c r="C52" s="94" t="s">
        <v>14</v>
      </c>
      <c r="D52" s="92" t="s">
        <v>8</v>
      </c>
      <c r="E52" s="91" t="s">
        <v>107</v>
      </c>
      <c r="F52" s="93" t="s">
        <v>10</v>
      </c>
    </row>
    <row r="53" s="85" customFormat="1" ht="22" customHeight="1" spans="1:6">
      <c r="A53" s="91">
        <v>51</v>
      </c>
      <c r="B53" s="94" t="s">
        <v>108</v>
      </c>
      <c r="C53" s="94" t="s">
        <v>14</v>
      </c>
      <c r="D53" s="92" t="s">
        <v>8</v>
      </c>
      <c r="E53" s="91" t="s">
        <v>109</v>
      </c>
      <c r="F53" s="93" t="s">
        <v>10</v>
      </c>
    </row>
    <row r="54" s="85" customFormat="1" ht="22" customHeight="1" spans="1:6">
      <c r="A54" s="91">
        <v>52</v>
      </c>
      <c r="B54" s="94" t="s">
        <v>110</v>
      </c>
      <c r="C54" s="94" t="s">
        <v>14</v>
      </c>
      <c r="D54" s="92" t="s">
        <v>8</v>
      </c>
      <c r="E54" s="91" t="s">
        <v>111</v>
      </c>
      <c r="F54" s="93" t="s">
        <v>10</v>
      </c>
    </row>
    <row r="55" s="85" customFormat="1" ht="22" customHeight="1" spans="1:6">
      <c r="A55" s="91">
        <v>53</v>
      </c>
      <c r="B55" s="94" t="s">
        <v>112</v>
      </c>
      <c r="C55" s="94" t="s">
        <v>14</v>
      </c>
      <c r="D55" s="92" t="s">
        <v>8</v>
      </c>
      <c r="E55" s="91" t="s">
        <v>113</v>
      </c>
      <c r="F55" s="93" t="s">
        <v>10</v>
      </c>
    </row>
    <row r="56" s="85" customFormat="1" ht="22" customHeight="1" spans="1:6">
      <c r="A56" s="91">
        <v>54</v>
      </c>
      <c r="B56" s="94" t="s">
        <v>114</v>
      </c>
      <c r="C56" s="94" t="s">
        <v>14</v>
      </c>
      <c r="D56" s="92" t="s">
        <v>8</v>
      </c>
      <c r="E56" s="91" t="s">
        <v>115</v>
      </c>
      <c r="F56" s="93" t="s">
        <v>10</v>
      </c>
    </row>
    <row r="57" s="85" customFormat="1" ht="22" customHeight="1" spans="1:6">
      <c r="A57" s="91">
        <v>55</v>
      </c>
      <c r="B57" s="94" t="s">
        <v>116</v>
      </c>
      <c r="C57" s="94" t="s">
        <v>14</v>
      </c>
      <c r="D57" s="92" t="s">
        <v>8</v>
      </c>
      <c r="E57" s="91" t="s">
        <v>117</v>
      </c>
      <c r="F57" s="93" t="s">
        <v>10</v>
      </c>
    </row>
    <row r="58" s="85" customFormat="1" ht="22" customHeight="1" spans="1:6">
      <c r="A58" s="91">
        <v>56</v>
      </c>
      <c r="B58" s="94" t="s">
        <v>118</v>
      </c>
      <c r="C58" s="94" t="s">
        <v>14</v>
      </c>
      <c r="D58" s="92" t="s">
        <v>8</v>
      </c>
      <c r="E58" s="91" t="s">
        <v>119</v>
      </c>
      <c r="F58" s="93" t="s">
        <v>10</v>
      </c>
    </row>
    <row r="59" s="85" customFormat="1" ht="22" customHeight="1" spans="1:6">
      <c r="A59" s="91">
        <v>57</v>
      </c>
      <c r="B59" s="94" t="s">
        <v>120</v>
      </c>
      <c r="C59" s="94" t="s">
        <v>14</v>
      </c>
      <c r="D59" s="92" t="s">
        <v>8</v>
      </c>
      <c r="E59" s="91" t="s">
        <v>121</v>
      </c>
      <c r="F59" s="93" t="s">
        <v>10</v>
      </c>
    </row>
    <row r="60" s="85" customFormat="1" ht="22" customHeight="1" spans="1:6">
      <c r="A60" s="91">
        <v>58</v>
      </c>
      <c r="B60" s="94" t="s">
        <v>122</v>
      </c>
      <c r="C60" s="94" t="s">
        <v>14</v>
      </c>
      <c r="D60" s="92" t="s">
        <v>8</v>
      </c>
      <c r="E60" s="91" t="s">
        <v>123</v>
      </c>
      <c r="F60" s="93" t="s">
        <v>10</v>
      </c>
    </row>
    <row r="61" s="85" customFormat="1" ht="22" customHeight="1" spans="1:6">
      <c r="A61" s="91">
        <v>59</v>
      </c>
      <c r="B61" s="94" t="s">
        <v>124</v>
      </c>
      <c r="C61" s="94" t="s">
        <v>14</v>
      </c>
      <c r="D61" s="92" t="s">
        <v>8</v>
      </c>
      <c r="E61" s="91" t="s">
        <v>125</v>
      </c>
      <c r="F61" s="93" t="s">
        <v>10</v>
      </c>
    </row>
    <row r="62" s="85" customFormat="1" ht="22" customHeight="1" spans="1:6">
      <c r="A62" s="91">
        <v>60</v>
      </c>
      <c r="B62" s="94" t="s">
        <v>126</v>
      </c>
      <c r="C62" s="94" t="s">
        <v>14</v>
      </c>
      <c r="D62" s="92" t="s">
        <v>8</v>
      </c>
      <c r="E62" s="91" t="s">
        <v>127</v>
      </c>
      <c r="F62" s="93" t="s">
        <v>10</v>
      </c>
    </row>
    <row r="63" s="85" customFormat="1" ht="22" customHeight="1" spans="1:6">
      <c r="A63" s="91">
        <v>61</v>
      </c>
      <c r="B63" s="94" t="s">
        <v>128</v>
      </c>
      <c r="C63" s="94" t="s">
        <v>14</v>
      </c>
      <c r="D63" s="92" t="s">
        <v>8</v>
      </c>
      <c r="E63" s="91" t="s">
        <v>129</v>
      </c>
      <c r="F63" s="93" t="s">
        <v>10</v>
      </c>
    </row>
    <row r="64" s="85" customFormat="1" ht="22" customHeight="1" spans="1:6">
      <c r="A64" s="91">
        <v>62</v>
      </c>
      <c r="B64" s="94" t="s">
        <v>130</v>
      </c>
      <c r="C64" s="94" t="s">
        <v>14</v>
      </c>
      <c r="D64" s="92" t="s">
        <v>8</v>
      </c>
      <c r="E64" s="91" t="s">
        <v>131</v>
      </c>
      <c r="F64" s="93" t="s">
        <v>10</v>
      </c>
    </row>
    <row r="65" s="85" customFormat="1" ht="22" customHeight="1" spans="1:6">
      <c r="A65" s="91">
        <v>63</v>
      </c>
      <c r="B65" s="94" t="s">
        <v>132</v>
      </c>
      <c r="C65" s="94" t="s">
        <v>14</v>
      </c>
      <c r="D65" s="92" t="s">
        <v>8</v>
      </c>
      <c r="E65" s="91" t="s">
        <v>133</v>
      </c>
      <c r="F65" s="93" t="s">
        <v>10</v>
      </c>
    </row>
    <row r="66" s="85" customFormat="1" ht="22" customHeight="1" spans="1:6">
      <c r="A66" s="91">
        <v>64</v>
      </c>
      <c r="B66" s="94" t="s">
        <v>134</v>
      </c>
      <c r="C66" s="94" t="s">
        <v>14</v>
      </c>
      <c r="D66" s="92" t="s">
        <v>8</v>
      </c>
      <c r="E66" s="91" t="s">
        <v>135</v>
      </c>
      <c r="F66" s="93" t="s">
        <v>10</v>
      </c>
    </row>
    <row r="67" s="85" customFormat="1" ht="22" customHeight="1" spans="1:6">
      <c r="A67" s="91">
        <v>65</v>
      </c>
      <c r="B67" s="94" t="s">
        <v>136</v>
      </c>
      <c r="C67" s="94" t="s">
        <v>14</v>
      </c>
      <c r="D67" s="92" t="s">
        <v>8</v>
      </c>
      <c r="E67" s="91" t="s">
        <v>137</v>
      </c>
      <c r="F67" s="93" t="s">
        <v>10</v>
      </c>
    </row>
    <row r="68" s="85" customFormat="1" ht="22" customHeight="1" spans="1:6">
      <c r="A68" s="91">
        <v>66</v>
      </c>
      <c r="B68" s="94" t="s">
        <v>138</v>
      </c>
      <c r="C68" s="94" t="s">
        <v>14</v>
      </c>
      <c r="D68" s="92" t="s">
        <v>8</v>
      </c>
      <c r="E68" s="91" t="s">
        <v>139</v>
      </c>
      <c r="F68" s="93" t="s">
        <v>10</v>
      </c>
    </row>
    <row r="69" s="85" customFormat="1" ht="22" customHeight="1" spans="1:6">
      <c r="A69" s="91">
        <v>67</v>
      </c>
      <c r="B69" s="94" t="s">
        <v>140</v>
      </c>
      <c r="C69" s="94" t="s">
        <v>14</v>
      </c>
      <c r="D69" s="92" t="s">
        <v>8</v>
      </c>
      <c r="E69" s="91" t="s">
        <v>141</v>
      </c>
      <c r="F69" s="93" t="s">
        <v>10</v>
      </c>
    </row>
    <row r="70" s="85" customFormat="1" ht="22" customHeight="1" spans="1:6">
      <c r="A70" s="91">
        <v>68</v>
      </c>
      <c r="B70" s="94" t="s">
        <v>142</v>
      </c>
      <c r="C70" s="94" t="s">
        <v>14</v>
      </c>
      <c r="D70" s="92" t="s">
        <v>8</v>
      </c>
      <c r="E70" s="91" t="s">
        <v>143</v>
      </c>
      <c r="F70" s="93" t="s">
        <v>10</v>
      </c>
    </row>
    <row r="71" s="85" customFormat="1" ht="22" customHeight="1" spans="1:6">
      <c r="A71" s="91">
        <v>69</v>
      </c>
      <c r="B71" s="94" t="s">
        <v>144</v>
      </c>
      <c r="C71" s="94" t="s">
        <v>14</v>
      </c>
      <c r="D71" s="92" t="s">
        <v>8</v>
      </c>
      <c r="E71" s="91" t="s">
        <v>145</v>
      </c>
      <c r="F71" s="93" t="s">
        <v>10</v>
      </c>
    </row>
    <row r="72" s="85" customFormat="1" ht="22" customHeight="1" spans="1:6">
      <c r="A72" s="91">
        <v>70</v>
      </c>
      <c r="B72" s="94" t="s">
        <v>146</v>
      </c>
      <c r="C72" s="94" t="s">
        <v>14</v>
      </c>
      <c r="D72" s="92" t="s">
        <v>8</v>
      </c>
      <c r="E72" s="91" t="s">
        <v>147</v>
      </c>
      <c r="F72" s="93" t="s">
        <v>10</v>
      </c>
    </row>
    <row r="73" s="85" customFormat="1" ht="22" customHeight="1" spans="1:6">
      <c r="A73" s="91">
        <v>71</v>
      </c>
      <c r="B73" s="94" t="s">
        <v>148</v>
      </c>
      <c r="C73" s="94" t="s">
        <v>14</v>
      </c>
      <c r="D73" s="92" t="s">
        <v>8</v>
      </c>
      <c r="E73" s="91" t="s">
        <v>149</v>
      </c>
      <c r="F73" s="93" t="s">
        <v>10</v>
      </c>
    </row>
    <row r="74" s="85" customFormat="1" ht="22" customHeight="1" spans="1:6">
      <c r="A74" s="91">
        <v>72</v>
      </c>
      <c r="B74" s="94" t="s">
        <v>150</v>
      </c>
      <c r="C74" s="94" t="s">
        <v>14</v>
      </c>
      <c r="D74" s="92" t="s">
        <v>8</v>
      </c>
      <c r="E74" s="91" t="s">
        <v>151</v>
      </c>
      <c r="F74" s="93" t="s">
        <v>10</v>
      </c>
    </row>
    <row r="75" s="85" customFormat="1" ht="22" customHeight="1" spans="1:6">
      <c r="A75" s="91">
        <v>73</v>
      </c>
      <c r="B75" s="94" t="s">
        <v>152</v>
      </c>
      <c r="C75" s="94" t="s">
        <v>14</v>
      </c>
      <c r="D75" s="92" t="s">
        <v>8</v>
      </c>
      <c r="E75" s="91" t="s">
        <v>153</v>
      </c>
      <c r="F75" s="93" t="s">
        <v>10</v>
      </c>
    </row>
    <row r="76" s="85" customFormat="1" ht="22" customHeight="1" spans="1:6">
      <c r="A76" s="91">
        <v>74</v>
      </c>
      <c r="B76" s="94" t="s">
        <v>154</v>
      </c>
      <c r="C76" s="94" t="s">
        <v>14</v>
      </c>
      <c r="D76" s="92" t="s">
        <v>8</v>
      </c>
      <c r="E76" s="91" t="s">
        <v>155</v>
      </c>
      <c r="F76" s="93" t="s">
        <v>10</v>
      </c>
    </row>
    <row r="77" s="85" customFormat="1" ht="22" customHeight="1" spans="1:6">
      <c r="A77" s="91">
        <v>75</v>
      </c>
      <c r="B77" s="94" t="s">
        <v>156</v>
      </c>
      <c r="C77" s="94" t="s">
        <v>14</v>
      </c>
      <c r="D77" s="92" t="s">
        <v>8</v>
      </c>
      <c r="E77" s="91" t="s">
        <v>157</v>
      </c>
      <c r="F77" s="93" t="s">
        <v>10</v>
      </c>
    </row>
    <row r="78" s="85" customFormat="1" ht="22" customHeight="1" spans="1:6">
      <c r="A78" s="91">
        <v>76</v>
      </c>
      <c r="B78" s="94" t="s">
        <v>158</v>
      </c>
      <c r="C78" s="94" t="s">
        <v>14</v>
      </c>
      <c r="D78" s="92" t="s">
        <v>8</v>
      </c>
      <c r="E78" s="91" t="s">
        <v>159</v>
      </c>
      <c r="F78" s="93" t="s">
        <v>10</v>
      </c>
    </row>
    <row r="79" s="85" customFormat="1" ht="22" customHeight="1" spans="1:6">
      <c r="A79" s="91">
        <v>77</v>
      </c>
      <c r="B79" s="94" t="s">
        <v>160</v>
      </c>
      <c r="C79" s="94" t="s">
        <v>14</v>
      </c>
      <c r="D79" s="92" t="s">
        <v>8</v>
      </c>
      <c r="E79" s="91" t="s">
        <v>161</v>
      </c>
      <c r="F79" s="93" t="s">
        <v>10</v>
      </c>
    </row>
    <row r="80" s="85" customFormat="1" ht="22" customHeight="1" spans="1:6">
      <c r="A80" s="91">
        <v>78</v>
      </c>
      <c r="B80" s="94" t="s">
        <v>162</v>
      </c>
      <c r="C80" s="94" t="s">
        <v>14</v>
      </c>
      <c r="D80" s="92" t="s">
        <v>8</v>
      </c>
      <c r="E80" s="91" t="s">
        <v>163</v>
      </c>
      <c r="F80" s="93" t="s">
        <v>10</v>
      </c>
    </row>
    <row r="81" s="85" customFormat="1" ht="22" customHeight="1" spans="1:6">
      <c r="A81" s="91">
        <v>79</v>
      </c>
      <c r="B81" s="94" t="s">
        <v>164</v>
      </c>
      <c r="C81" s="94" t="s">
        <v>14</v>
      </c>
      <c r="D81" s="92" t="s">
        <v>8</v>
      </c>
      <c r="E81" s="91" t="s">
        <v>165</v>
      </c>
      <c r="F81" s="93" t="s">
        <v>10</v>
      </c>
    </row>
    <row r="82" s="85" customFormat="1" ht="22" customHeight="1" spans="1:6">
      <c r="A82" s="91">
        <v>80</v>
      </c>
      <c r="B82" s="94" t="s">
        <v>166</v>
      </c>
      <c r="C82" s="94" t="s">
        <v>14</v>
      </c>
      <c r="D82" s="92" t="s">
        <v>8</v>
      </c>
      <c r="E82" s="91" t="s">
        <v>167</v>
      </c>
      <c r="F82" s="93" t="s">
        <v>10</v>
      </c>
    </row>
    <row r="83" s="85" customFormat="1" ht="22" customHeight="1" spans="1:6">
      <c r="A83" s="91">
        <v>81</v>
      </c>
      <c r="B83" s="94" t="s">
        <v>168</v>
      </c>
      <c r="C83" s="94" t="s">
        <v>14</v>
      </c>
      <c r="D83" s="92" t="s">
        <v>8</v>
      </c>
      <c r="E83" s="91" t="s">
        <v>169</v>
      </c>
      <c r="F83" s="93" t="s">
        <v>10</v>
      </c>
    </row>
    <row r="84" s="85" customFormat="1" ht="22" customHeight="1" spans="1:6">
      <c r="A84" s="91">
        <v>82</v>
      </c>
      <c r="B84" s="94" t="s">
        <v>170</v>
      </c>
      <c r="C84" s="94" t="s">
        <v>14</v>
      </c>
      <c r="D84" s="92" t="s">
        <v>8</v>
      </c>
      <c r="E84" s="91" t="s">
        <v>171</v>
      </c>
      <c r="F84" s="93" t="s">
        <v>10</v>
      </c>
    </row>
    <row r="85" s="85" customFormat="1" ht="22" customHeight="1" spans="1:6">
      <c r="A85" s="91">
        <v>83</v>
      </c>
      <c r="B85" s="94" t="s">
        <v>172</v>
      </c>
      <c r="C85" s="94" t="s">
        <v>14</v>
      </c>
      <c r="D85" s="92" t="s">
        <v>8</v>
      </c>
      <c r="E85" s="91" t="s">
        <v>173</v>
      </c>
      <c r="F85" s="93" t="s">
        <v>10</v>
      </c>
    </row>
    <row r="86" s="85" customFormat="1" ht="22" customHeight="1" spans="1:6">
      <c r="A86" s="91">
        <v>84</v>
      </c>
      <c r="B86" s="94" t="s">
        <v>174</v>
      </c>
      <c r="C86" s="94" t="s">
        <v>14</v>
      </c>
      <c r="D86" s="92" t="s">
        <v>8</v>
      </c>
      <c r="E86" s="91" t="s">
        <v>175</v>
      </c>
      <c r="F86" s="93" t="s">
        <v>10</v>
      </c>
    </row>
    <row r="87" s="85" customFormat="1" ht="22" customHeight="1" spans="1:6">
      <c r="A87" s="91">
        <v>85</v>
      </c>
      <c r="B87" s="94" t="s">
        <v>176</v>
      </c>
      <c r="C87" s="94" t="s">
        <v>14</v>
      </c>
      <c r="D87" s="92" t="s">
        <v>8</v>
      </c>
      <c r="E87" s="91" t="s">
        <v>177</v>
      </c>
      <c r="F87" s="93" t="s">
        <v>10</v>
      </c>
    </row>
    <row r="88" s="85" customFormat="1" ht="22" customHeight="1" spans="1:6">
      <c r="A88" s="91">
        <v>86</v>
      </c>
      <c r="B88" s="94" t="s">
        <v>22</v>
      </c>
      <c r="C88" s="94" t="s">
        <v>14</v>
      </c>
      <c r="D88" s="92" t="s">
        <v>8</v>
      </c>
      <c r="E88" s="91" t="s">
        <v>178</v>
      </c>
      <c r="F88" s="93" t="s">
        <v>10</v>
      </c>
    </row>
    <row r="89" s="85" customFormat="1" ht="22" customHeight="1" spans="1:6">
      <c r="A89" s="91">
        <v>87</v>
      </c>
      <c r="B89" s="94" t="s">
        <v>179</v>
      </c>
      <c r="C89" s="94" t="s">
        <v>14</v>
      </c>
      <c r="D89" s="92" t="s">
        <v>8</v>
      </c>
      <c r="E89" s="91" t="s">
        <v>180</v>
      </c>
      <c r="F89" s="93" t="s">
        <v>10</v>
      </c>
    </row>
    <row r="90" s="85" customFormat="1" ht="22" customHeight="1" spans="1:6">
      <c r="A90" s="91">
        <v>88</v>
      </c>
      <c r="B90" s="94" t="s">
        <v>181</v>
      </c>
      <c r="C90" s="94" t="s">
        <v>14</v>
      </c>
      <c r="D90" s="92" t="s">
        <v>8</v>
      </c>
      <c r="E90" s="91" t="s">
        <v>182</v>
      </c>
      <c r="F90" s="93" t="s">
        <v>10</v>
      </c>
    </row>
    <row r="91" s="85" customFormat="1" ht="22" customHeight="1" spans="1:6">
      <c r="A91" s="91">
        <v>89</v>
      </c>
      <c r="B91" s="94" t="s">
        <v>183</v>
      </c>
      <c r="C91" s="94" t="s">
        <v>14</v>
      </c>
      <c r="D91" s="92" t="s">
        <v>8</v>
      </c>
      <c r="E91" s="91" t="s">
        <v>184</v>
      </c>
      <c r="F91" s="93" t="s">
        <v>10</v>
      </c>
    </row>
    <row r="92" s="85" customFormat="1" ht="22" customHeight="1" spans="1:6">
      <c r="A92" s="91">
        <v>90</v>
      </c>
      <c r="B92" s="94" t="s">
        <v>185</v>
      </c>
      <c r="C92" s="94" t="s">
        <v>14</v>
      </c>
      <c r="D92" s="92" t="s">
        <v>8</v>
      </c>
      <c r="E92" s="91" t="s">
        <v>186</v>
      </c>
      <c r="F92" s="93" t="s">
        <v>10</v>
      </c>
    </row>
    <row r="93" s="85" customFormat="1" ht="22" customHeight="1" spans="1:6">
      <c r="A93" s="91">
        <v>91</v>
      </c>
      <c r="B93" s="94" t="s">
        <v>187</v>
      </c>
      <c r="C93" s="94" t="s">
        <v>14</v>
      </c>
      <c r="D93" s="92" t="s">
        <v>8</v>
      </c>
      <c r="E93" s="91" t="s">
        <v>188</v>
      </c>
      <c r="F93" s="93" t="s">
        <v>10</v>
      </c>
    </row>
    <row r="94" s="85" customFormat="1" ht="22" customHeight="1" spans="1:6">
      <c r="A94" s="91">
        <v>92</v>
      </c>
      <c r="B94" s="94" t="s">
        <v>189</v>
      </c>
      <c r="C94" s="94" t="s">
        <v>14</v>
      </c>
      <c r="D94" s="92" t="s">
        <v>8</v>
      </c>
      <c r="E94" s="91" t="s">
        <v>190</v>
      </c>
      <c r="F94" s="93" t="s">
        <v>10</v>
      </c>
    </row>
    <row r="95" s="85" customFormat="1" ht="22" customHeight="1" spans="1:6">
      <c r="A95" s="91">
        <v>93</v>
      </c>
      <c r="B95" s="94" t="s">
        <v>191</v>
      </c>
      <c r="C95" s="94" t="s">
        <v>14</v>
      </c>
      <c r="D95" s="92" t="s">
        <v>8</v>
      </c>
      <c r="E95" s="91" t="s">
        <v>192</v>
      </c>
      <c r="F95" s="93" t="s">
        <v>10</v>
      </c>
    </row>
    <row r="96" s="85" customFormat="1" ht="22" customHeight="1" spans="1:6">
      <c r="A96" s="91">
        <v>94</v>
      </c>
      <c r="B96" s="94" t="s">
        <v>193</v>
      </c>
      <c r="C96" s="94" t="s">
        <v>14</v>
      </c>
      <c r="D96" s="92" t="s">
        <v>8</v>
      </c>
      <c r="E96" s="91" t="s">
        <v>194</v>
      </c>
      <c r="F96" s="93" t="s">
        <v>10</v>
      </c>
    </row>
    <row r="97" s="85" customFormat="1" ht="22" customHeight="1" spans="1:6">
      <c r="A97" s="91">
        <v>95</v>
      </c>
      <c r="B97" s="94" t="s">
        <v>195</v>
      </c>
      <c r="C97" s="94" t="s">
        <v>14</v>
      </c>
      <c r="D97" s="92" t="s">
        <v>8</v>
      </c>
      <c r="E97" s="91" t="s">
        <v>196</v>
      </c>
      <c r="F97" s="93" t="s">
        <v>10</v>
      </c>
    </row>
    <row r="98" s="85" customFormat="1" ht="22" customHeight="1" spans="1:6">
      <c r="A98" s="91">
        <v>96</v>
      </c>
      <c r="B98" s="94" t="s">
        <v>197</v>
      </c>
      <c r="C98" s="94" t="s">
        <v>14</v>
      </c>
      <c r="D98" s="92" t="s">
        <v>8</v>
      </c>
      <c r="E98" s="91" t="s">
        <v>198</v>
      </c>
      <c r="F98" s="93" t="s">
        <v>10</v>
      </c>
    </row>
    <row r="99" s="85" customFormat="1" ht="22" customHeight="1" spans="1:6">
      <c r="A99" s="91">
        <v>97</v>
      </c>
      <c r="B99" s="94" t="s">
        <v>199</v>
      </c>
      <c r="C99" s="94" t="s">
        <v>14</v>
      </c>
      <c r="D99" s="92" t="s">
        <v>8</v>
      </c>
      <c r="E99" s="91" t="s">
        <v>200</v>
      </c>
      <c r="F99" s="93" t="s">
        <v>10</v>
      </c>
    </row>
    <row r="100" s="85" customFormat="1" ht="22" customHeight="1" spans="1:6">
      <c r="A100" s="91">
        <v>98</v>
      </c>
      <c r="B100" s="94" t="s">
        <v>201</v>
      </c>
      <c r="C100" s="94" t="s">
        <v>14</v>
      </c>
      <c r="D100" s="92" t="s">
        <v>8</v>
      </c>
      <c r="E100" s="91" t="s">
        <v>202</v>
      </c>
      <c r="F100" s="93" t="s">
        <v>10</v>
      </c>
    </row>
    <row r="101" s="85" customFormat="1" ht="22" customHeight="1" spans="1:6">
      <c r="A101" s="91">
        <v>99</v>
      </c>
      <c r="B101" s="94" t="s">
        <v>203</v>
      </c>
      <c r="C101" s="94" t="s">
        <v>14</v>
      </c>
      <c r="D101" s="92" t="s">
        <v>8</v>
      </c>
      <c r="E101" s="91" t="s">
        <v>204</v>
      </c>
      <c r="F101" s="93" t="s">
        <v>10</v>
      </c>
    </row>
    <row r="102" s="85" customFormat="1" ht="22" customHeight="1" spans="1:6">
      <c r="A102" s="91">
        <v>100</v>
      </c>
      <c r="B102" s="94" t="s">
        <v>205</v>
      </c>
      <c r="C102" s="94" t="s">
        <v>14</v>
      </c>
      <c r="D102" s="92" t="s">
        <v>8</v>
      </c>
      <c r="E102" s="91" t="s">
        <v>206</v>
      </c>
      <c r="F102" s="93" t="s">
        <v>10</v>
      </c>
    </row>
    <row r="103" s="85" customFormat="1" ht="22" customHeight="1" spans="1:6">
      <c r="A103" s="91">
        <v>101</v>
      </c>
      <c r="B103" s="94" t="s">
        <v>207</v>
      </c>
      <c r="C103" s="94" t="s">
        <v>14</v>
      </c>
      <c r="D103" s="92" t="s">
        <v>8</v>
      </c>
      <c r="E103" s="91" t="s">
        <v>208</v>
      </c>
      <c r="F103" s="93" t="s">
        <v>10</v>
      </c>
    </row>
    <row r="104" s="85" customFormat="1" ht="22" customHeight="1" spans="1:6">
      <c r="A104" s="91">
        <v>102</v>
      </c>
      <c r="B104" s="94" t="s">
        <v>209</v>
      </c>
      <c r="C104" s="94" t="s">
        <v>14</v>
      </c>
      <c r="D104" s="92" t="s">
        <v>8</v>
      </c>
      <c r="E104" s="91" t="s">
        <v>210</v>
      </c>
      <c r="F104" s="93" t="s">
        <v>10</v>
      </c>
    </row>
    <row r="105" s="85" customFormat="1" ht="22" customHeight="1" spans="1:6">
      <c r="A105" s="91">
        <v>103</v>
      </c>
      <c r="B105" s="94" t="s">
        <v>211</v>
      </c>
      <c r="C105" s="94" t="s">
        <v>14</v>
      </c>
      <c r="D105" s="92" t="s">
        <v>8</v>
      </c>
      <c r="E105" s="91" t="s">
        <v>212</v>
      </c>
      <c r="F105" s="93" t="s">
        <v>10</v>
      </c>
    </row>
    <row r="106" s="85" customFormat="1" ht="22" customHeight="1" spans="1:6">
      <c r="A106" s="91">
        <v>104</v>
      </c>
      <c r="B106" s="94" t="s">
        <v>213</v>
      </c>
      <c r="C106" s="94" t="s">
        <v>14</v>
      </c>
      <c r="D106" s="92" t="s">
        <v>8</v>
      </c>
      <c r="E106" s="91" t="s">
        <v>214</v>
      </c>
      <c r="F106" s="93" t="s">
        <v>10</v>
      </c>
    </row>
    <row r="107" s="85" customFormat="1" ht="22" customHeight="1" spans="1:6">
      <c r="A107" s="91">
        <v>105</v>
      </c>
      <c r="B107" s="94" t="s">
        <v>215</v>
      </c>
      <c r="C107" s="94" t="s">
        <v>14</v>
      </c>
      <c r="D107" s="92" t="s">
        <v>8</v>
      </c>
      <c r="E107" s="91" t="s">
        <v>216</v>
      </c>
      <c r="F107" s="93" t="s">
        <v>10</v>
      </c>
    </row>
    <row r="108" s="85" customFormat="1" ht="22" customHeight="1" spans="1:6">
      <c r="A108" s="91">
        <v>106</v>
      </c>
      <c r="B108" s="94" t="s">
        <v>217</v>
      </c>
      <c r="C108" s="94" t="s">
        <v>14</v>
      </c>
      <c r="D108" s="92" t="s">
        <v>8</v>
      </c>
      <c r="E108" s="91" t="s">
        <v>218</v>
      </c>
      <c r="F108" s="93" t="s">
        <v>10</v>
      </c>
    </row>
    <row r="109" s="85" customFormat="1" ht="22" customHeight="1" spans="1:6">
      <c r="A109" s="91">
        <v>107</v>
      </c>
      <c r="B109" s="94" t="s">
        <v>219</v>
      </c>
      <c r="C109" s="94" t="s">
        <v>14</v>
      </c>
      <c r="D109" s="92" t="s">
        <v>8</v>
      </c>
      <c r="E109" s="91" t="s">
        <v>220</v>
      </c>
      <c r="F109" s="93" t="s">
        <v>10</v>
      </c>
    </row>
    <row r="110" s="85" customFormat="1" ht="22" customHeight="1" spans="1:6">
      <c r="A110" s="91">
        <v>108</v>
      </c>
      <c r="B110" s="94" t="s">
        <v>221</v>
      </c>
      <c r="C110" s="94" t="s">
        <v>14</v>
      </c>
      <c r="D110" s="92" t="s">
        <v>8</v>
      </c>
      <c r="E110" s="91" t="s">
        <v>222</v>
      </c>
      <c r="F110" s="93" t="s">
        <v>10</v>
      </c>
    </row>
    <row r="111" s="85" customFormat="1" ht="22" customHeight="1" spans="1:6">
      <c r="A111" s="91">
        <v>109</v>
      </c>
      <c r="B111" s="94" t="s">
        <v>223</v>
      </c>
      <c r="C111" s="94" t="s">
        <v>14</v>
      </c>
      <c r="D111" s="92" t="s">
        <v>8</v>
      </c>
      <c r="E111" s="91" t="s">
        <v>224</v>
      </c>
      <c r="F111" s="93" t="s">
        <v>10</v>
      </c>
    </row>
    <row r="112" s="85" customFormat="1" ht="22" customHeight="1" spans="1:6">
      <c r="A112" s="91">
        <v>110</v>
      </c>
      <c r="B112" s="94" t="s">
        <v>225</v>
      </c>
      <c r="C112" s="94" t="s">
        <v>14</v>
      </c>
      <c r="D112" s="92" t="s">
        <v>8</v>
      </c>
      <c r="E112" s="91" t="s">
        <v>226</v>
      </c>
      <c r="F112" s="93" t="s">
        <v>10</v>
      </c>
    </row>
    <row r="113" s="85" customFormat="1" ht="22" customHeight="1" spans="1:6">
      <c r="A113" s="91">
        <v>111</v>
      </c>
      <c r="B113" s="94" t="s">
        <v>227</v>
      </c>
      <c r="C113" s="94" t="s">
        <v>14</v>
      </c>
      <c r="D113" s="92" t="s">
        <v>8</v>
      </c>
      <c r="E113" s="91" t="s">
        <v>228</v>
      </c>
      <c r="F113" s="93" t="s">
        <v>10</v>
      </c>
    </row>
    <row r="114" s="85" customFormat="1" ht="22" customHeight="1" spans="1:6">
      <c r="A114" s="91">
        <v>112</v>
      </c>
      <c r="B114" s="94" t="s">
        <v>229</v>
      </c>
      <c r="C114" s="94" t="s">
        <v>14</v>
      </c>
      <c r="D114" s="92" t="s">
        <v>8</v>
      </c>
      <c r="E114" s="91" t="s">
        <v>230</v>
      </c>
      <c r="F114" s="93" t="s">
        <v>10</v>
      </c>
    </row>
    <row r="115" s="85" customFormat="1" ht="22" customHeight="1" spans="1:6">
      <c r="A115" s="91">
        <v>113</v>
      </c>
      <c r="B115" s="94" t="s">
        <v>231</v>
      </c>
      <c r="C115" s="94" t="s">
        <v>14</v>
      </c>
      <c r="D115" s="92" t="s">
        <v>8</v>
      </c>
      <c r="E115" s="91" t="s">
        <v>67</v>
      </c>
      <c r="F115" s="93" t="s">
        <v>10</v>
      </c>
    </row>
    <row r="116" s="85" customFormat="1" ht="22" customHeight="1" spans="1:6">
      <c r="A116" s="91">
        <v>114</v>
      </c>
      <c r="B116" s="94" t="s">
        <v>232</v>
      </c>
      <c r="C116" s="94" t="s">
        <v>14</v>
      </c>
      <c r="D116" s="92" t="s">
        <v>8</v>
      </c>
      <c r="E116" s="91" t="s">
        <v>233</v>
      </c>
      <c r="F116" s="93" t="s">
        <v>10</v>
      </c>
    </row>
    <row r="117" s="85" customFormat="1" ht="22" customHeight="1" spans="1:6">
      <c r="A117" s="91">
        <v>115</v>
      </c>
      <c r="B117" s="94" t="s">
        <v>234</v>
      </c>
      <c r="C117" s="94" t="s">
        <v>14</v>
      </c>
      <c r="D117" s="92" t="s">
        <v>8</v>
      </c>
      <c r="E117" s="91" t="s">
        <v>235</v>
      </c>
      <c r="F117" s="93" t="s">
        <v>10</v>
      </c>
    </row>
    <row r="118" s="85" customFormat="1" ht="22" customHeight="1" spans="1:6">
      <c r="A118" s="91">
        <v>116</v>
      </c>
      <c r="B118" s="94" t="s">
        <v>236</v>
      </c>
      <c r="C118" s="94" t="s">
        <v>14</v>
      </c>
      <c r="D118" s="92" t="s">
        <v>8</v>
      </c>
      <c r="E118" s="91" t="s">
        <v>237</v>
      </c>
      <c r="F118" s="93" t="s">
        <v>10</v>
      </c>
    </row>
    <row r="119" s="85" customFormat="1" ht="22" customHeight="1" spans="1:6">
      <c r="A119" s="91">
        <v>117</v>
      </c>
      <c r="B119" s="94" t="s">
        <v>238</v>
      </c>
      <c r="C119" s="94" t="s">
        <v>14</v>
      </c>
      <c r="D119" s="92" t="s">
        <v>8</v>
      </c>
      <c r="E119" s="91" t="s">
        <v>239</v>
      </c>
      <c r="F119" s="93" t="s">
        <v>10</v>
      </c>
    </row>
    <row r="120" s="85" customFormat="1" ht="22" customHeight="1" spans="1:6">
      <c r="A120" s="91">
        <v>118</v>
      </c>
      <c r="B120" s="94" t="s">
        <v>240</v>
      </c>
      <c r="C120" s="94" t="s">
        <v>14</v>
      </c>
      <c r="D120" s="92" t="s">
        <v>8</v>
      </c>
      <c r="E120" s="91" t="s">
        <v>241</v>
      </c>
      <c r="F120" s="93" t="s">
        <v>10</v>
      </c>
    </row>
    <row r="121" s="85" customFormat="1" ht="22" customHeight="1" spans="1:6">
      <c r="A121" s="91">
        <v>119</v>
      </c>
      <c r="B121" s="94" t="s">
        <v>242</v>
      </c>
      <c r="C121" s="94" t="s">
        <v>14</v>
      </c>
      <c r="D121" s="92" t="s">
        <v>8</v>
      </c>
      <c r="E121" s="91" t="s">
        <v>243</v>
      </c>
      <c r="F121" s="93" t="s">
        <v>10</v>
      </c>
    </row>
    <row r="122" s="85" customFormat="1" ht="22" customHeight="1" spans="1:6">
      <c r="A122" s="91">
        <v>120</v>
      </c>
      <c r="B122" s="94" t="s">
        <v>244</v>
      </c>
      <c r="C122" s="94" t="s">
        <v>14</v>
      </c>
      <c r="D122" s="92" t="s">
        <v>8</v>
      </c>
      <c r="E122" s="91" t="s">
        <v>245</v>
      </c>
      <c r="F122" s="93" t="s">
        <v>10</v>
      </c>
    </row>
    <row r="123" s="85" customFormat="1" ht="22" customHeight="1" spans="1:6">
      <c r="A123" s="91">
        <v>121</v>
      </c>
      <c r="B123" s="94" t="s">
        <v>246</v>
      </c>
      <c r="C123" s="94" t="s">
        <v>14</v>
      </c>
      <c r="D123" s="92" t="s">
        <v>8</v>
      </c>
      <c r="E123" s="91" t="s">
        <v>105</v>
      </c>
      <c r="F123" s="93" t="s">
        <v>10</v>
      </c>
    </row>
    <row r="124" s="85" customFormat="1" ht="22" customHeight="1" spans="1:6">
      <c r="A124" s="91">
        <v>122</v>
      </c>
      <c r="B124" s="94" t="s">
        <v>247</v>
      </c>
      <c r="C124" s="94" t="s">
        <v>14</v>
      </c>
      <c r="D124" s="92" t="s">
        <v>8</v>
      </c>
      <c r="E124" s="91" t="s">
        <v>248</v>
      </c>
      <c r="F124" s="93" t="s">
        <v>10</v>
      </c>
    </row>
    <row r="125" s="85" customFormat="1" ht="22" customHeight="1" spans="1:6">
      <c r="A125" s="91">
        <v>123</v>
      </c>
      <c r="B125" s="94" t="s">
        <v>249</v>
      </c>
      <c r="C125" s="94" t="s">
        <v>14</v>
      </c>
      <c r="D125" s="92" t="s">
        <v>8</v>
      </c>
      <c r="E125" s="91" t="s">
        <v>250</v>
      </c>
      <c r="F125" s="93" t="s">
        <v>10</v>
      </c>
    </row>
    <row r="126" s="85" customFormat="1" ht="22" customHeight="1" spans="1:6">
      <c r="A126" s="91">
        <v>124</v>
      </c>
      <c r="B126" s="94" t="s">
        <v>251</v>
      </c>
      <c r="C126" s="94" t="s">
        <v>14</v>
      </c>
      <c r="D126" s="92" t="s">
        <v>8</v>
      </c>
      <c r="E126" s="91" t="s">
        <v>252</v>
      </c>
      <c r="F126" s="93" t="s">
        <v>10</v>
      </c>
    </row>
    <row r="127" s="85" customFormat="1" ht="22" customHeight="1" spans="1:6">
      <c r="A127" s="91">
        <v>125</v>
      </c>
      <c r="B127" s="94" t="s">
        <v>253</v>
      </c>
      <c r="C127" s="94" t="s">
        <v>14</v>
      </c>
      <c r="D127" s="92" t="s">
        <v>8</v>
      </c>
      <c r="E127" s="91" t="s">
        <v>39</v>
      </c>
      <c r="F127" s="93" t="s">
        <v>10</v>
      </c>
    </row>
    <row r="128" s="85" customFormat="1" ht="22" customHeight="1" spans="1:6">
      <c r="A128" s="91">
        <v>126</v>
      </c>
      <c r="B128" s="94" t="s">
        <v>254</v>
      </c>
      <c r="C128" s="94" t="s">
        <v>14</v>
      </c>
      <c r="D128" s="92" t="s">
        <v>8</v>
      </c>
      <c r="E128" s="91" t="s">
        <v>255</v>
      </c>
      <c r="F128" s="93" t="s">
        <v>10</v>
      </c>
    </row>
    <row r="129" s="85" customFormat="1" ht="22" customHeight="1" spans="1:6">
      <c r="A129" s="91">
        <v>127</v>
      </c>
      <c r="B129" s="94" t="s">
        <v>256</v>
      </c>
      <c r="C129" s="94" t="s">
        <v>14</v>
      </c>
      <c r="D129" s="92" t="s">
        <v>8</v>
      </c>
      <c r="E129" s="91" t="s">
        <v>257</v>
      </c>
      <c r="F129" s="93" t="s">
        <v>10</v>
      </c>
    </row>
    <row r="130" s="85" customFormat="1" ht="22" customHeight="1" spans="1:6">
      <c r="A130" s="91">
        <v>128</v>
      </c>
      <c r="B130" s="94" t="s">
        <v>258</v>
      </c>
      <c r="C130" s="94" t="s">
        <v>14</v>
      </c>
      <c r="D130" s="92" t="s">
        <v>8</v>
      </c>
      <c r="E130" s="91" t="s">
        <v>259</v>
      </c>
      <c r="F130" s="93" t="s">
        <v>10</v>
      </c>
    </row>
    <row r="131" s="85" customFormat="1" ht="22" customHeight="1" spans="1:6">
      <c r="A131" s="91">
        <v>129</v>
      </c>
      <c r="B131" s="94" t="s">
        <v>260</v>
      </c>
      <c r="C131" s="94" t="s">
        <v>14</v>
      </c>
      <c r="D131" s="92" t="s">
        <v>8</v>
      </c>
      <c r="E131" s="91" t="s">
        <v>261</v>
      </c>
      <c r="F131" s="93" t="s">
        <v>10</v>
      </c>
    </row>
    <row r="132" s="85" customFormat="1" ht="22" customHeight="1" spans="1:6">
      <c r="A132" s="91">
        <v>130</v>
      </c>
      <c r="B132" s="94" t="s">
        <v>262</v>
      </c>
      <c r="C132" s="94" t="s">
        <v>14</v>
      </c>
      <c r="D132" s="92" t="s">
        <v>8</v>
      </c>
      <c r="E132" s="91" t="s">
        <v>263</v>
      </c>
      <c r="F132" s="93" t="s">
        <v>10</v>
      </c>
    </row>
    <row r="133" s="85" customFormat="1" ht="22" customHeight="1" spans="1:6">
      <c r="A133" s="91">
        <v>131</v>
      </c>
      <c r="B133" s="94" t="s">
        <v>264</v>
      </c>
      <c r="C133" s="94" t="s">
        <v>14</v>
      </c>
      <c r="D133" s="92" t="s">
        <v>8</v>
      </c>
      <c r="E133" s="91" t="s">
        <v>265</v>
      </c>
      <c r="F133" s="93" t="s">
        <v>10</v>
      </c>
    </row>
    <row r="134" s="85" customFormat="1" ht="22" customHeight="1" spans="1:6">
      <c r="A134" s="91">
        <v>132</v>
      </c>
      <c r="B134" s="94" t="s">
        <v>266</v>
      </c>
      <c r="C134" s="94" t="s">
        <v>14</v>
      </c>
      <c r="D134" s="92" t="s">
        <v>8</v>
      </c>
      <c r="E134" s="91" t="s">
        <v>267</v>
      </c>
      <c r="F134" s="93" t="s">
        <v>10</v>
      </c>
    </row>
    <row r="135" s="85" customFormat="1" ht="22" customHeight="1" spans="1:6">
      <c r="A135" s="91">
        <v>133</v>
      </c>
      <c r="B135" s="94" t="s">
        <v>268</v>
      </c>
      <c r="C135" s="94" t="s">
        <v>14</v>
      </c>
      <c r="D135" s="92" t="s">
        <v>8</v>
      </c>
      <c r="E135" s="91" t="s">
        <v>113</v>
      </c>
      <c r="F135" s="93" t="s">
        <v>10</v>
      </c>
    </row>
    <row r="136" s="85" customFormat="1" ht="22" customHeight="1" spans="1:6">
      <c r="A136" s="91">
        <v>134</v>
      </c>
      <c r="B136" s="94" t="s">
        <v>269</v>
      </c>
      <c r="C136" s="94" t="s">
        <v>14</v>
      </c>
      <c r="D136" s="92" t="s">
        <v>8</v>
      </c>
      <c r="E136" s="91" t="s">
        <v>270</v>
      </c>
      <c r="F136" s="93" t="s">
        <v>10</v>
      </c>
    </row>
    <row r="137" s="85" customFormat="1" ht="22" customHeight="1" spans="1:6">
      <c r="A137" s="91">
        <v>135</v>
      </c>
      <c r="B137" s="94" t="s">
        <v>271</v>
      </c>
      <c r="C137" s="94" t="s">
        <v>14</v>
      </c>
      <c r="D137" s="92" t="s">
        <v>8</v>
      </c>
      <c r="E137" s="91" t="s">
        <v>272</v>
      </c>
      <c r="F137" s="93" t="s">
        <v>10</v>
      </c>
    </row>
    <row r="138" s="85" customFormat="1" ht="22" customHeight="1" spans="1:6">
      <c r="A138" s="91">
        <v>136</v>
      </c>
      <c r="B138" s="94" t="s">
        <v>273</v>
      </c>
      <c r="C138" s="94" t="s">
        <v>14</v>
      </c>
      <c r="D138" s="92" t="s">
        <v>8</v>
      </c>
      <c r="E138" s="91" t="s">
        <v>274</v>
      </c>
      <c r="F138" s="93" t="s">
        <v>10</v>
      </c>
    </row>
    <row r="139" s="85" customFormat="1" ht="22" customHeight="1" spans="1:6">
      <c r="A139" s="91">
        <v>137</v>
      </c>
      <c r="B139" s="94" t="s">
        <v>275</v>
      </c>
      <c r="C139" s="94" t="s">
        <v>14</v>
      </c>
      <c r="D139" s="92" t="s">
        <v>8</v>
      </c>
      <c r="E139" s="91" t="s">
        <v>276</v>
      </c>
      <c r="F139" s="93" t="s">
        <v>10</v>
      </c>
    </row>
    <row r="140" s="85" customFormat="1" ht="22" customHeight="1" spans="1:6">
      <c r="A140" s="91">
        <v>138</v>
      </c>
      <c r="B140" s="94" t="s">
        <v>277</v>
      </c>
      <c r="C140" s="94" t="s">
        <v>14</v>
      </c>
      <c r="D140" s="92" t="s">
        <v>8</v>
      </c>
      <c r="E140" s="91" t="s">
        <v>57</v>
      </c>
      <c r="F140" s="93" t="s">
        <v>10</v>
      </c>
    </row>
    <row r="141" s="85" customFormat="1" ht="22" customHeight="1" spans="1:6">
      <c r="A141" s="91">
        <v>139</v>
      </c>
      <c r="B141" s="94" t="s">
        <v>278</v>
      </c>
      <c r="C141" s="94" t="s">
        <v>14</v>
      </c>
      <c r="D141" s="92" t="s">
        <v>8</v>
      </c>
      <c r="E141" s="91" t="s">
        <v>279</v>
      </c>
      <c r="F141" s="93" t="s">
        <v>10</v>
      </c>
    </row>
    <row r="142" s="85" customFormat="1" ht="22" customHeight="1" spans="1:6">
      <c r="A142" s="91">
        <v>140</v>
      </c>
      <c r="B142" s="94" t="s">
        <v>280</v>
      </c>
      <c r="C142" s="94" t="s">
        <v>14</v>
      </c>
      <c r="D142" s="92" t="s">
        <v>8</v>
      </c>
      <c r="E142" s="91" t="s">
        <v>281</v>
      </c>
      <c r="F142" s="93" t="s">
        <v>10</v>
      </c>
    </row>
    <row r="143" s="85" customFormat="1" ht="22" customHeight="1" spans="1:6">
      <c r="A143" s="91">
        <v>141</v>
      </c>
      <c r="B143" s="94" t="s">
        <v>282</v>
      </c>
      <c r="C143" s="94" t="s">
        <v>14</v>
      </c>
      <c r="D143" s="92" t="s">
        <v>8</v>
      </c>
      <c r="E143" s="91" t="s">
        <v>283</v>
      </c>
      <c r="F143" s="93" t="s">
        <v>10</v>
      </c>
    </row>
    <row r="144" s="85" customFormat="1" ht="22" customHeight="1" spans="1:6">
      <c r="A144" s="91">
        <v>142</v>
      </c>
      <c r="B144" s="94" t="s">
        <v>284</v>
      </c>
      <c r="C144" s="94" t="s">
        <v>14</v>
      </c>
      <c r="D144" s="92" t="s">
        <v>8</v>
      </c>
      <c r="E144" s="91" t="s">
        <v>285</v>
      </c>
      <c r="F144" s="93" t="s">
        <v>10</v>
      </c>
    </row>
    <row r="145" s="85" customFormat="1" ht="22" customHeight="1" spans="1:6">
      <c r="A145" s="91">
        <v>143</v>
      </c>
      <c r="B145" s="94" t="s">
        <v>286</v>
      </c>
      <c r="C145" s="94" t="s">
        <v>14</v>
      </c>
      <c r="D145" s="92" t="s">
        <v>8</v>
      </c>
      <c r="E145" s="91" t="s">
        <v>287</v>
      </c>
      <c r="F145" s="93" t="s">
        <v>10</v>
      </c>
    </row>
    <row r="146" s="85" customFormat="1" ht="22" customHeight="1" spans="1:6">
      <c r="A146" s="91">
        <v>144</v>
      </c>
      <c r="B146" s="94" t="s">
        <v>288</v>
      </c>
      <c r="C146" s="94" t="s">
        <v>14</v>
      </c>
      <c r="D146" s="92" t="s">
        <v>8</v>
      </c>
      <c r="E146" s="91" t="s">
        <v>289</v>
      </c>
      <c r="F146" s="93" t="s">
        <v>10</v>
      </c>
    </row>
    <row r="147" s="85" customFormat="1" ht="22" customHeight="1" spans="1:6">
      <c r="A147" s="91">
        <v>145</v>
      </c>
      <c r="B147" s="94" t="s">
        <v>290</v>
      </c>
      <c r="C147" s="94" t="s">
        <v>14</v>
      </c>
      <c r="D147" s="92" t="s">
        <v>8</v>
      </c>
      <c r="E147" s="91" t="s">
        <v>291</v>
      </c>
      <c r="F147" s="93" t="s">
        <v>10</v>
      </c>
    </row>
    <row r="148" s="85" customFormat="1" ht="22" customHeight="1" spans="1:6">
      <c r="A148" s="91">
        <v>146</v>
      </c>
      <c r="B148" s="94" t="s">
        <v>292</v>
      </c>
      <c r="C148" s="94" t="s">
        <v>14</v>
      </c>
      <c r="D148" s="92" t="s">
        <v>8</v>
      </c>
      <c r="E148" s="91" t="s">
        <v>293</v>
      </c>
      <c r="F148" s="93" t="s">
        <v>10</v>
      </c>
    </row>
    <row r="149" s="85" customFormat="1" ht="22" customHeight="1" spans="1:6">
      <c r="A149" s="91">
        <v>147</v>
      </c>
      <c r="B149" s="94" t="s">
        <v>294</v>
      </c>
      <c r="C149" s="94" t="s">
        <v>14</v>
      </c>
      <c r="D149" s="92" t="s">
        <v>8</v>
      </c>
      <c r="E149" s="91" t="s">
        <v>295</v>
      </c>
      <c r="F149" s="93" t="s">
        <v>10</v>
      </c>
    </row>
    <row r="150" s="85" customFormat="1" ht="22" customHeight="1" spans="1:6">
      <c r="A150" s="91">
        <v>148</v>
      </c>
      <c r="B150" s="94" t="s">
        <v>296</v>
      </c>
      <c r="C150" s="94" t="s">
        <v>14</v>
      </c>
      <c r="D150" s="92" t="s">
        <v>8</v>
      </c>
      <c r="E150" s="91" t="s">
        <v>297</v>
      </c>
      <c r="F150" s="93" t="s">
        <v>10</v>
      </c>
    </row>
    <row r="151" s="85" customFormat="1" ht="22" customHeight="1" spans="1:6">
      <c r="A151" s="91">
        <v>149</v>
      </c>
      <c r="B151" s="94" t="s">
        <v>298</v>
      </c>
      <c r="C151" s="94" t="s">
        <v>14</v>
      </c>
      <c r="D151" s="92" t="s">
        <v>8</v>
      </c>
      <c r="E151" s="91" t="s">
        <v>299</v>
      </c>
      <c r="F151" s="93" t="s">
        <v>10</v>
      </c>
    </row>
    <row r="152" s="85" customFormat="1" ht="22" customHeight="1" spans="1:6">
      <c r="A152" s="91">
        <v>150</v>
      </c>
      <c r="B152" s="94" t="s">
        <v>300</v>
      </c>
      <c r="C152" s="94" t="s">
        <v>14</v>
      </c>
      <c r="D152" s="92" t="s">
        <v>8</v>
      </c>
      <c r="E152" s="91" t="s">
        <v>301</v>
      </c>
      <c r="F152" s="93" t="s">
        <v>10</v>
      </c>
    </row>
    <row r="153" s="85" customFormat="1" ht="22" customHeight="1" spans="1:6">
      <c r="A153" s="91">
        <v>151</v>
      </c>
      <c r="B153" s="94" t="s">
        <v>302</v>
      </c>
      <c r="C153" s="94" t="s">
        <v>14</v>
      </c>
      <c r="D153" s="92" t="s">
        <v>8</v>
      </c>
      <c r="E153" s="91" t="s">
        <v>303</v>
      </c>
      <c r="F153" s="93" t="s">
        <v>10</v>
      </c>
    </row>
    <row r="154" s="85" customFormat="1" ht="22" customHeight="1" spans="1:6">
      <c r="A154" s="91">
        <v>152</v>
      </c>
      <c r="B154" s="94" t="s">
        <v>304</v>
      </c>
      <c r="C154" s="94" t="s">
        <v>14</v>
      </c>
      <c r="D154" s="92" t="s">
        <v>8</v>
      </c>
      <c r="E154" s="91" t="s">
        <v>305</v>
      </c>
      <c r="F154" s="93" t="s">
        <v>10</v>
      </c>
    </row>
    <row r="155" s="85" customFormat="1" ht="22" customHeight="1" spans="1:6">
      <c r="A155" s="91">
        <v>153</v>
      </c>
      <c r="B155" s="94" t="s">
        <v>306</v>
      </c>
      <c r="C155" s="95">
        <v>2022005</v>
      </c>
      <c r="D155" s="92" t="s">
        <v>8</v>
      </c>
      <c r="E155" s="91" t="s">
        <v>307</v>
      </c>
      <c r="F155" s="93" t="s">
        <v>10</v>
      </c>
    </row>
    <row r="156" s="85" customFormat="1" ht="22" customHeight="1" spans="1:6">
      <c r="A156" s="91">
        <v>154</v>
      </c>
      <c r="B156" s="94" t="s">
        <v>308</v>
      </c>
      <c r="C156" s="94" t="s">
        <v>14</v>
      </c>
      <c r="D156" s="92" t="s">
        <v>8</v>
      </c>
      <c r="E156" s="91" t="s">
        <v>309</v>
      </c>
      <c r="F156" s="93" t="s">
        <v>10</v>
      </c>
    </row>
    <row r="157" s="85" customFormat="1" ht="22" customHeight="1" spans="1:6">
      <c r="A157" s="91">
        <v>155</v>
      </c>
      <c r="B157" s="94" t="s">
        <v>310</v>
      </c>
      <c r="C157" s="94" t="s">
        <v>14</v>
      </c>
      <c r="D157" s="92" t="s">
        <v>8</v>
      </c>
      <c r="E157" s="91" t="s">
        <v>311</v>
      </c>
      <c r="F157" s="93" t="s">
        <v>10</v>
      </c>
    </row>
    <row r="158" s="85" customFormat="1" ht="22" customHeight="1" spans="1:6">
      <c r="A158" s="91">
        <v>156</v>
      </c>
      <c r="B158" s="94" t="s">
        <v>312</v>
      </c>
      <c r="C158" s="94" t="s">
        <v>14</v>
      </c>
      <c r="D158" s="92" t="s">
        <v>8</v>
      </c>
      <c r="E158" s="91" t="s">
        <v>313</v>
      </c>
      <c r="F158" s="93" t="s">
        <v>10</v>
      </c>
    </row>
    <row r="159" s="85" customFormat="1" ht="22" customHeight="1" spans="1:6">
      <c r="A159" s="91">
        <v>157</v>
      </c>
      <c r="B159" s="94" t="s">
        <v>314</v>
      </c>
      <c r="C159" s="94" t="s">
        <v>14</v>
      </c>
      <c r="D159" s="92" t="s">
        <v>8</v>
      </c>
      <c r="E159" s="91" t="s">
        <v>315</v>
      </c>
      <c r="F159" s="93" t="s">
        <v>10</v>
      </c>
    </row>
    <row r="160" s="85" customFormat="1" ht="22" customHeight="1" spans="1:6">
      <c r="A160" s="91">
        <v>158</v>
      </c>
      <c r="B160" s="94" t="s">
        <v>316</v>
      </c>
      <c r="C160" s="94" t="s">
        <v>14</v>
      </c>
      <c r="D160" s="92" t="s">
        <v>8</v>
      </c>
      <c r="E160" s="91" t="s">
        <v>317</v>
      </c>
      <c r="F160" s="93" t="s">
        <v>10</v>
      </c>
    </row>
    <row r="161" s="85" customFormat="1" ht="22" customHeight="1" spans="1:6">
      <c r="A161" s="91">
        <v>159</v>
      </c>
      <c r="B161" s="94" t="s">
        <v>318</v>
      </c>
      <c r="C161" s="94" t="s">
        <v>14</v>
      </c>
      <c r="D161" s="92" t="s">
        <v>8</v>
      </c>
      <c r="E161" s="91" t="s">
        <v>319</v>
      </c>
      <c r="F161" s="93" t="s">
        <v>10</v>
      </c>
    </row>
    <row r="162" s="85" customFormat="1" ht="22" customHeight="1" spans="1:6">
      <c r="A162" s="91">
        <v>160</v>
      </c>
      <c r="B162" s="94" t="s">
        <v>320</v>
      </c>
      <c r="C162" s="94" t="s">
        <v>14</v>
      </c>
      <c r="D162" s="92" t="s">
        <v>8</v>
      </c>
      <c r="E162" s="91" t="s">
        <v>321</v>
      </c>
      <c r="F162" s="93" t="s">
        <v>10</v>
      </c>
    </row>
    <row r="163" s="85" customFormat="1" ht="22" customHeight="1" spans="1:6">
      <c r="A163" s="91">
        <v>161</v>
      </c>
      <c r="B163" s="94" t="s">
        <v>322</v>
      </c>
      <c r="C163" s="94" t="s">
        <v>14</v>
      </c>
      <c r="D163" s="92" t="s">
        <v>8</v>
      </c>
      <c r="E163" s="91" t="s">
        <v>323</v>
      </c>
      <c r="F163" s="93" t="s">
        <v>10</v>
      </c>
    </row>
    <row r="164" s="85" customFormat="1" ht="22" customHeight="1" spans="1:6">
      <c r="A164" s="91">
        <v>162</v>
      </c>
      <c r="B164" s="94" t="s">
        <v>324</v>
      </c>
      <c r="C164" s="94" t="s">
        <v>14</v>
      </c>
      <c r="D164" s="92" t="s">
        <v>8</v>
      </c>
      <c r="E164" s="91" t="s">
        <v>325</v>
      </c>
      <c r="F164" s="93" t="s">
        <v>10</v>
      </c>
    </row>
    <row r="165" s="85" customFormat="1" ht="22" customHeight="1" spans="1:6">
      <c r="A165" s="91">
        <v>163</v>
      </c>
      <c r="B165" s="94" t="s">
        <v>326</v>
      </c>
      <c r="C165" s="94" t="s">
        <v>14</v>
      </c>
      <c r="D165" s="92" t="s">
        <v>8</v>
      </c>
      <c r="E165" s="91" t="s">
        <v>131</v>
      </c>
      <c r="F165" s="93" t="s">
        <v>10</v>
      </c>
    </row>
    <row r="166" s="85" customFormat="1" ht="22" customHeight="1" spans="1:6">
      <c r="A166" s="91">
        <v>164</v>
      </c>
      <c r="B166" s="94" t="s">
        <v>327</v>
      </c>
      <c r="C166" s="94" t="s">
        <v>14</v>
      </c>
      <c r="D166" s="92" t="s">
        <v>8</v>
      </c>
      <c r="E166" s="91" t="s">
        <v>328</v>
      </c>
      <c r="F166" s="93" t="s">
        <v>10</v>
      </c>
    </row>
    <row r="167" s="85" customFormat="1" ht="22" customHeight="1" spans="1:6">
      <c r="A167" s="91">
        <v>165</v>
      </c>
      <c r="B167" s="94" t="s">
        <v>329</v>
      </c>
      <c r="C167" s="94" t="s">
        <v>14</v>
      </c>
      <c r="D167" s="92" t="s">
        <v>8</v>
      </c>
      <c r="E167" s="91" t="s">
        <v>330</v>
      </c>
      <c r="F167" s="93" t="s">
        <v>10</v>
      </c>
    </row>
    <row r="168" s="85" customFormat="1" ht="22" customHeight="1" spans="1:6">
      <c r="A168" s="91">
        <v>166</v>
      </c>
      <c r="B168" s="94" t="s">
        <v>331</v>
      </c>
      <c r="C168" s="94" t="s">
        <v>14</v>
      </c>
      <c r="D168" s="92" t="s">
        <v>8</v>
      </c>
      <c r="E168" s="91" t="s">
        <v>332</v>
      </c>
      <c r="F168" s="93" t="s">
        <v>10</v>
      </c>
    </row>
    <row r="169" s="85" customFormat="1" ht="22" customHeight="1" spans="1:6">
      <c r="A169" s="91">
        <v>167</v>
      </c>
      <c r="B169" s="94" t="s">
        <v>333</v>
      </c>
      <c r="C169" s="94" t="s">
        <v>14</v>
      </c>
      <c r="D169" s="92" t="s">
        <v>8</v>
      </c>
      <c r="E169" s="91" t="s">
        <v>295</v>
      </c>
      <c r="F169" s="93" t="s">
        <v>10</v>
      </c>
    </row>
    <row r="170" s="85" customFormat="1" ht="22" customHeight="1" spans="1:6">
      <c r="A170" s="91">
        <v>168</v>
      </c>
      <c r="B170" s="94" t="s">
        <v>334</v>
      </c>
      <c r="C170" s="94" t="s">
        <v>14</v>
      </c>
      <c r="D170" s="92" t="s">
        <v>8</v>
      </c>
      <c r="E170" s="91" t="s">
        <v>335</v>
      </c>
      <c r="F170" s="93" t="s">
        <v>10</v>
      </c>
    </row>
    <row r="171" s="85" customFormat="1" ht="22" customHeight="1" spans="1:6">
      <c r="A171" s="91">
        <v>169</v>
      </c>
      <c r="B171" s="94" t="s">
        <v>336</v>
      </c>
      <c r="C171" s="94" t="s">
        <v>14</v>
      </c>
      <c r="D171" s="92" t="s">
        <v>8</v>
      </c>
      <c r="E171" s="91" t="s">
        <v>337</v>
      </c>
      <c r="F171" s="93" t="s">
        <v>10</v>
      </c>
    </row>
    <row r="172" s="85" customFormat="1" ht="22" customHeight="1" spans="1:6">
      <c r="A172" s="91">
        <v>170</v>
      </c>
      <c r="B172" s="94" t="s">
        <v>338</v>
      </c>
      <c r="C172" s="94" t="s">
        <v>14</v>
      </c>
      <c r="D172" s="92" t="s">
        <v>8</v>
      </c>
      <c r="E172" s="91" t="s">
        <v>339</v>
      </c>
      <c r="F172" s="93" t="s">
        <v>10</v>
      </c>
    </row>
    <row r="173" s="85" customFormat="1" ht="22" customHeight="1" spans="1:6">
      <c r="A173" s="91">
        <v>171</v>
      </c>
      <c r="B173" s="94" t="s">
        <v>340</v>
      </c>
      <c r="C173" s="94" t="s">
        <v>14</v>
      </c>
      <c r="D173" s="92" t="s">
        <v>8</v>
      </c>
      <c r="E173" s="91" t="s">
        <v>341</v>
      </c>
      <c r="F173" s="93" t="s">
        <v>10</v>
      </c>
    </row>
    <row r="174" s="85" customFormat="1" ht="22" customHeight="1" spans="1:6">
      <c r="A174" s="91">
        <v>172</v>
      </c>
      <c r="B174" s="94" t="s">
        <v>342</v>
      </c>
      <c r="C174" s="94" t="s">
        <v>14</v>
      </c>
      <c r="D174" s="92" t="s">
        <v>8</v>
      </c>
      <c r="E174" s="91" t="s">
        <v>343</v>
      </c>
      <c r="F174" s="93" t="s">
        <v>10</v>
      </c>
    </row>
    <row r="175" s="85" customFormat="1" ht="22" customHeight="1" spans="1:6">
      <c r="A175" s="91">
        <v>173</v>
      </c>
      <c r="B175" s="94" t="s">
        <v>344</v>
      </c>
      <c r="C175" s="94" t="s">
        <v>14</v>
      </c>
      <c r="D175" s="92" t="s">
        <v>8</v>
      </c>
      <c r="E175" s="91" t="s">
        <v>101</v>
      </c>
      <c r="F175" s="93" t="s">
        <v>10</v>
      </c>
    </row>
    <row r="176" s="85" customFormat="1" ht="22" customHeight="1" spans="1:6">
      <c r="A176" s="91">
        <v>174</v>
      </c>
      <c r="B176" s="94" t="s">
        <v>345</v>
      </c>
      <c r="C176" s="94" t="s">
        <v>14</v>
      </c>
      <c r="D176" s="92" t="s">
        <v>8</v>
      </c>
      <c r="E176" s="91" t="s">
        <v>346</v>
      </c>
      <c r="F176" s="93" t="s">
        <v>10</v>
      </c>
    </row>
    <row r="177" s="85" customFormat="1" ht="22" customHeight="1" spans="1:6">
      <c r="A177" s="91">
        <v>175</v>
      </c>
      <c r="B177" s="94" t="s">
        <v>347</v>
      </c>
      <c r="C177" s="94" t="s">
        <v>14</v>
      </c>
      <c r="D177" s="92" t="s">
        <v>8</v>
      </c>
      <c r="E177" s="91" t="s">
        <v>348</v>
      </c>
      <c r="F177" s="93" t="s">
        <v>10</v>
      </c>
    </row>
    <row r="178" s="85" customFormat="1" ht="22" customHeight="1" spans="1:6">
      <c r="A178" s="91">
        <v>176</v>
      </c>
      <c r="B178" s="94" t="s">
        <v>349</v>
      </c>
      <c r="C178" s="94" t="s">
        <v>14</v>
      </c>
      <c r="D178" s="92" t="s">
        <v>8</v>
      </c>
      <c r="E178" s="91" t="s">
        <v>350</v>
      </c>
      <c r="F178" s="93" t="s">
        <v>10</v>
      </c>
    </row>
    <row r="179" s="85" customFormat="1" ht="22" customHeight="1" spans="1:6">
      <c r="A179" s="91">
        <v>177</v>
      </c>
      <c r="B179" s="94" t="s">
        <v>351</v>
      </c>
      <c r="C179" s="94" t="s">
        <v>14</v>
      </c>
      <c r="D179" s="92" t="s">
        <v>8</v>
      </c>
      <c r="E179" s="91" t="s">
        <v>352</v>
      </c>
      <c r="F179" s="93" t="s">
        <v>10</v>
      </c>
    </row>
    <row r="180" s="85" customFormat="1" ht="22" customHeight="1" spans="1:6">
      <c r="A180" s="91">
        <v>178</v>
      </c>
      <c r="B180" s="94" t="s">
        <v>353</v>
      </c>
      <c r="C180" s="94" t="s">
        <v>14</v>
      </c>
      <c r="D180" s="92" t="s">
        <v>8</v>
      </c>
      <c r="E180" s="91" t="s">
        <v>354</v>
      </c>
      <c r="F180" s="93" t="s">
        <v>10</v>
      </c>
    </row>
    <row r="181" s="85" customFormat="1" ht="22" customHeight="1" spans="1:6">
      <c r="A181" s="91">
        <v>179</v>
      </c>
      <c r="B181" s="94" t="s">
        <v>355</v>
      </c>
      <c r="C181" s="94" t="s">
        <v>14</v>
      </c>
      <c r="D181" s="92" t="s">
        <v>8</v>
      </c>
      <c r="E181" s="91" t="s">
        <v>356</v>
      </c>
      <c r="F181" s="93" t="s">
        <v>10</v>
      </c>
    </row>
    <row r="182" s="85" customFormat="1" ht="22" customHeight="1" spans="1:6">
      <c r="A182" s="91">
        <v>180</v>
      </c>
      <c r="B182" s="94" t="s">
        <v>357</v>
      </c>
      <c r="C182" s="94" t="s">
        <v>14</v>
      </c>
      <c r="D182" s="92" t="s">
        <v>8</v>
      </c>
      <c r="E182" s="91" t="s">
        <v>358</v>
      </c>
      <c r="F182" s="93" t="s">
        <v>10</v>
      </c>
    </row>
    <row r="183" s="85" customFormat="1" ht="22" customHeight="1" spans="1:6">
      <c r="A183" s="91">
        <v>181</v>
      </c>
      <c r="B183" s="94" t="s">
        <v>359</v>
      </c>
      <c r="C183" s="94" t="s">
        <v>14</v>
      </c>
      <c r="D183" s="92" t="s">
        <v>8</v>
      </c>
      <c r="E183" s="91" t="s">
        <v>360</v>
      </c>
      <c r="F183" s="93" t="s">
        <v>10</v>
      </c>
    </row>
    <row r="184" s="85" customFormat="1" ht="22" customHeight="1" spans="1:6">
      <c r="A184" s="91">
        <v>182</v>
      </c>
      <c r="B184" s="95" t="s">
        <v>361</v>
      </c>
      <c r="C184" s="95">
        <v>2022005</v>
      </c>
      <c r="D184" s="92" t="s">
        <v>8</v>
      </c>
      <c r="E184" s="91" t="s">
        <v>362</v>
      </c>
      <c r="F184" s="93" t="s">
        <v>10</v>
      </c>
    </row>
    <row r="185" s="85" customFormat="1" ht="22" customHeight="1" spans="1:6">
      <c r="A185" s="91">
        <v>183</v>
      </c>
      <c r="B185" s="95" t="s">
        <v>363</v>
      </c>
      <c r="C185" s="95">
        <v>2022005</v>
      </c>
      <c r="D185" s="92" t="s">
        <v>8</v>
      </c>
      <c r="E185" s="91" t="s">
        <v>319</v>
      </c>
      <c r="F185" s="93" t="s">
        <v>10</v>
      </c>
    </row>
    <row r="186" s="85" customFormat="1" ht="22" customHeight="1" spans="1:6">
      <c r="A186" s="91">
        <v>184</v>
      </c>
      <c r="B186" s="95" t="s">
        <v>364</v>
      </c>
      <c r="C186" s="95">
        <v>2022005</v>
      </c>
      <c r="D186" s="92" t="s">
        <v>8</v>
      </c>
      <c r="E186" s="91" t="s">
        <v>69</v>
      </c>
      <c r="F186" s="93" t="s">
        <v>10</v>
      </c>
    </row>
    <row r="187" s="85" customFormat="1" ht="22" customHeight="1" spans="1:6">
      <c r="A187" s="91">
        <v>185</v>
      </c>
      <c r="B187" s="95" t="s">
        <v>365</v>
      </c>
      <c r="C187" s="95">
        <v>2022005</v>
      </c>
      <c r="D187" s="92" t="s">
        <v>8</v>
      </c>
      <c r="E187" s="91" t="s">
        <v>366</v>
      </c>
      <c r="F187" s="93" t="s">
        <v>10</v>
      </c>
    </row>
    <row r="188" s="85" customFormat="1" ht="22" customHeight="1" spans="1:6">
      <c r="A188" s="91">
        <v>186</v>
      </c>
      <c r="B188" s="95" t="s">
        <v>367</v>
      </c>
      <c r="C188" s="95">
        <v>2022005</v>
      </c>
      <c r="D188" s="92" t="s">
        <v>8</v>
      </c>
      <c r="E188" s="91" t="s">
        <v>368</v>
      </c>
      <c r="F188" s="93" t="s">
        <v>10</v>
      </c>
    </row>
    <row r="189" s="85" customFormat="1" ht="22" customHeight="1" spans="1:6">
      <c r="A189" s="91">
        <v>187</v>
      </c>
      <c r="B189" s="95" t="s">
        <v>369</v>
      </c>
      <c r="C189" s="95">
        <v>2022005</v>
      </c>
      <c r="D189" s="92" t="s">
        <v>8</v>
      </c>
      <c r="E189" s="91" t="s">
        <v>370</v>
      </c>
      <c r="F189" s="93" t="s">
        <v>10</v>
      </c>
    </row>
    <row r="190" s="85" customFormat="1" ht="22" customHeight="1" spans="1:6">
      <c r="A190" s="91">
        <v>188</v>
      </c>
      <c r="B190" s="95" t="s">
        <v>371</v>
      </c>
      <c r="C190" s="95">
        <v>2022005</v>
      </c>
      <c r="D190" s="92" t="s">
        <v>8</v>
      </c>
      <c r="E190" s="91" t="s">
        <v>372</v>
      </c>
      <c r="F190" s="93" t="s">
        <v>10</v>
      </c>
    </row>
    <row r="191" s="85" customFormat="1" ht="22" customHeight="1" spans="1:6">
      <c r="A191" s="91">
        <v>189</v>
      </c>
      <c r="B191" s="95" t="s">
        <v>373</v>
      </c>
      <c r="C191" s="95">
        <v>2022005</v>
      </c>
      <c r="D191" s="92" t="s">
        <v>8</v>
      </c>
      <c r="E191" s="91" t="s">
        <v>75</v>
      </c>
      <c r="F191" s="93" t="s">
        <v>10</v>
      </c>
    </row>
    <row r="192" s="85" customFormat="1" ht="22" customHeight="1" spans="1:6">
      <c r="A192" s="91">
        <v>190</v>
      </c>
      <c r="B192" s="95" t="s">
        <v>374</v>
      </c>
      <c r="C192" s="95">
        <v>2022005</v>
      </c>
      <c r="D192" s="92" t="s">
        <v>8</v>
      </c>
      <c r="E192" s="91" t="s">
        <v>375</v>
      </c>
      <c r="F192" s="93" t="s">
        <v>10</v>
      </c>
    </row>
    <row r="193" s="85" customFormat="1" ht="22" customHeight="1" spans="1:6">
      <c r="A193" s="91">
        <v>191</v>
      </c>
      <c r="B193" s="95" t="s">
        <v>376</v>
      </c>
      <c r="C193" s="95">
        <v>2022005</v>
      </c>
      <c r="D193" s="92" t="s">
        <v>8</v>
      </c>
      <c r="E193" s="91" t="s">
        <v>377</v>
      </c>
      <c r="F193" s="93" t="s">
        <v>10</v>
      </c>
    </row>
    <row r="194" s="85" customFormat="1" ht="22" customHeight="1" spans="1:6">
      <c r="A194" s="91">
        <v>192</v>
      </c>
      <c r="B194" s="95" t="s">
        <v>378</v>
      </c>
      <c r="C194" s="95">
        <v>2022005</v>
      </c>
      <c r="D194" s="92" t="s">
        <v>8</v>
      </c>
      <c r="E194" s="91" t="s">
        <v>196</v>
      </c>
      <c r="F194" s="93" t="s">
        <v>10</v>
      </c>
    </row>
    <row r="195" s="85" customFormat="1" ht="22" customHeight="1" spans="1:6">
      <c r="A195" s="91">
        <v>193</v>
      </c>
      <c r="B195" s="95" t="s">
        <v>379</v>
      </c>
      <c r="C195" s="95">
        <v>2022005</v>
      </c>
      <c r="D195" s="92" t="s">
        <v>8</v>
      </c>
      <c r="E195" s="91" t="s">
        <v>131</v>
      </c>
      <c r="F195" s="93" t="s">
        <v>10</v>
      </c>
    </row>
    <row r="196" s="85" customFormat="1" ht="22" customHeight="1" spans="1:6">
      <c r="A196" s="91">
        <v>194</v>
      </c>
      <c r="B196" s="95" t="s">
        <v>380</v>
      </c>
      <c r="C196" s="95">
        <v>2022005</v>
      </c>
      <c r="D196" s="92" t="s">
        <v>8</v>
      </c>
      <c r="E196" s="91" t="s">
        <v>381</v>
      </c>
      <c r="F196" s="93" t="s">
        <v>10</v>
      </c>
    </row>
    <row r="197" s="85" customFormat="1" ht="22" customHeight="1" spans="1:6">
      <c r="A197" s="91">
        <v>195</v>
      </c>
      <c r="B197" s="95" t="s">
        <v>382</v>
      </c>
      <c r="C197" s="95">
        <v>2022005</v>
      </c>
      <c r="D197" s="92" t="s">
        <v>8</v>
      </c>
      <c r="E197" s="91" t="s">
        <v>383</v>
      </c>
      <c r="F197" s="93" t="s">
        <v>10</v>
      </c>
    </row>
    <row r="198" s="85" customFormat="1" ht="22" customHeight="1" spans="1:6">
      <c r="A198" s="91">
        <v>196</v>
      </c>
      <c r="B198" s="95" t="s">
        <v>384</v>
      </c>
      <c r="C198" s="95">
        <v>2022005</v>
      </c>
      <c r="D198" s="92" t="s">
        <v>8</v>
      </c>
      <c r="E198" s="91" t="s">
        <v>385</v>
      </c>
      <c r="F198" s="93" t="s">
        <v>10</v>
      </c>
    </row>
    <row r="199" s="85" customFormat="1" ht="22" customHeight="1" spans="1:6">
      <c r="A199" s="91">
        <v>197</v>
      </c>
      <c r="B199" s="95" t="s">
        <v>386</v>
      </c>
      <c r="C199" s="95">
        <v>2022005</v>
      </c>
      <c r="D199" s="92" t="s">
        <v>8</v>
      </c>
      <c r="E199" s="91" t="s">
        <v>387</v>
      </c>
      <c r="F199" s="93" t="s">
        <v>10</v>
      </c>
    </row>
    <row r="200" s="85" customFormat="1" ht="22" customHeight="1" spans="1:6">
      <c r="A200" s="91">
        <v>198</v>
      </c>
      <c r="B200" s="95" t="s">
        <v>388</v>
      </c>
      <c r="C200" s="95">
        <v>2022005</v>
      </c>
      <c r="D200" s="92" t="s">
        <v>8</v>
      </c>
      <c r="E200" s="91" t="s">
        <v>389</v>
      </c>
      <c r="F200" s="93" t="s">
        <v>10</v>
      </c>
    </row>
    <row r="201" s="85" customFormat="1" ht="22" customHeight="1" spans="1:6">
      <c r="A201" s="91">
        <v>199</v>
      </c>
      <c r="B201" s="95" t="s">
        <v>390</v>
      </c>
      <c r="C201" s="95">
        <v>2022005</v>
      </c>
      <c r="D201" s="92" t="s">
        <v>8</v>
      </c>
      <c r="E201" s="91" t="s">
        <v>391</v>
      </c>
      <c r="F201" s="93" t="s">
        <v>10</v>
      </c>
    </row>
    <row r="202" s="85" customFormat="1" ht="22" customHeight="1" spans="1:6">
      <c r="A202" s="91">
        <v>200</v>
      </c>
      <c r="B202" s="95" t="s">
        <v>392</v>
      </c>
      <c r="C202" s="95">
        <v>2022005</v>
      </c>
      <c r="D202" s="92" t="s">
        <v>8</v>
      </c>
      <c r="E202" s="91" t="s">
        <v>393</v>
      </c>
      <c r="F202" s="93" t="s">
        <v>10</v>
      </c>
    </row>
    <row r="203" s="85" customFormat="1" ht="22" customHeight="1" spans="1:6">
      <c r="A203" s="91">
        <v>201</v>
      </c>
      <c r="B203" s="95" t="s">
        <v>394</v>
      </c>
      <c r="C203" s="95">
        <v>2022005</v>
      </c>
      <c r="D203" s="92" t="s">
        <v>8</v>
      </c>
      <c r="E203" s="91" t="s">
        <v>395</v>
      </c>
      <c r="F203" s="93" t="s">
        <v>10</v>
      </c>
    </row>
    <row r="204" s="85" customFormat="1" ht="22" customHeight="1" spans="1:6">
      <c r="A204" s="91">
        <v>202</v>
      </c>
      <c r="B204" s="95" t="s">
        <v>396</v>
      </c>
      <c r="C204" s="95">
        <v>2022005</v>
      </c>
      <c r="D204" s="92" t="s">
        <v>8</v>
      </c>
      <c r="E204" s="91" t="s">
        <v>67</v>
      </c>
      <c r="F204" s="93" t="s">
        <v>10</v>
      </c>
    </row>
    <row r="205" s="85" customFormat="1" ht="22" customHeight="1" spans="1:6">
      <c r="A205" s="91">
        <v>203</v>
      </c>
      <c r="B205" s="95" t="s">
        <v>397</v>
      </c>
      <c r="C205" s="95">
        <v>2022005</v>
      </c>
      <c r="D205" s="92" t="s">
        <v>8</v>
      </c>
      <c r="E205" s="91" t="s">
        <v>398</v>
      </c>
      <c r="F205" s="93" t="s">
        <v>10</v>
      </c>
    </row>
    <row r="206" s="85" customFormat="1" ht="22" customHeight="1" spans="1:6">
      <c r="A206" s="91">
        <v>204</v>
      </c>
      <c r="B206" s="95" t="s">
        <v>399</v>
      </c>
      <c r="C206" s="95">
        <v>2022005</v>
      </c>
      <c r="D206" s="92" t="s">
        <v>8</v>
      </c>
      <c r="E206" s="91" t="s">
        <v>368</v>
      </c>
      <c r="F206" s="93" t="s">
        <v>10</v>
      </c>
    </row>
    <row r="207" s="85" customFormat="1" ht="22" customHeight="1" spans="1:6">
      <c r="A207" s="91">
        <v>205</v>
      </c>
      <c r="B207" s="95" t="s">
        <v>400</v>
      </c>
      <c r="C207" s="95">
        <v>2022005</v>
      </c>
      <c r="D207" s="92" t="s">
        <v>8</v>
      </c>
      <c r="E207" s="91" t="s">
        <v>401</v>
      </c>
      <c r="F207" s="93" t="s">
        <v>10</v>
      </c>
    </row>
    <row r="208" s="85" customFormat="1" ht="22" customHeight="1" spans="1:6">
      <c r="A208" s="91">
        <v>206</v>
      </c>
      <c r="B208" s="95" t="s">
        <v>402</v>
      </c>
      <c r="C208" s="95">
        <v>2022005</v>
      </c>
      <c r="D208" s="92" t="s">
        <v>8</v>
      </c>
      <c r="E208" s="91" t="s">
        <v>226</v>
      </c>
      <c r="F208" s="93" t="s">
        <v>10</v>
      </c>
    </row>
    <row r="209" s="85" customFormat="1" ht="22" customHeight="1" spans="1:6">
      <c r="A209" s="91">
        <v>207</v>
      </c>
      <c r="B209" s="95" t="s">
        <v>403</v>
      </c>
      <c r="C209" s="95">
        <v>2022005</v>
      </c>
      <c r="D209" s="92" t="s">
        <v>8</v>
      </c>
      <c r="E209" s="91" t="s">
        <v>404</v>
      </c>
      <c r="F209" s="93" t="s">
        <v>10</v>
      </c>
    </row>
    <row r="210" s="85" customFormat="1" ht="22" customHeight="1" spans="1:6">
      <c r="A210" s="91">
        <v>208</v>
      </c>
      <c r="B210" s="95" t="s">
        <v>405</v>
      </c>
      <c r="C210" s="95">
        <v>2022005</v>
      </c>
      <c r="D210" s="92" t="s">
        <v>8</v>
      </c>
      <c r="E210" s="91" t="s">
        <v>406</v>
      </c>
      <c r="F210" s="93" t="s">
        <v>10</v>
      </c>
    </row>
    <row r="211" s="85" customFormat="1" ht="22" customHeight="1" spans="1:6">
      <c r="A211" s="91">
        <v>209</v>
      </c>
      <c r="B211" s="95" t="s">
        <v>407</v>
      </c>
      <c r="C211" s="95">
        <v>2022005</v>
      </c>
      <c r="D211" s="92" t="s">
        <v>8</v>
      </c>
      <c r="E211" s="91" t="s">
        <v>408</v>
      </c>
      <c r="F211" s="93" t="s">
        <v>10</v>
      </c>
    </row>
    <row r="212" s="85" customFormat="1" ht="22" customHeight="1" spans="1:6">
      <c r="A212" s="91">
        <v>210</v>
      </c>
      <c r="B212" s="95" t="s">
        <v>409</v>
      </c>
      <c r="C212" s="95">
        <v>2022005</v>
      </c>
      <c r="D212" s="92" t="s">
        <v>8</v>
      </c>
      <c r="E212" s="91" t="s">
        <v>410</v>
      </c>
      <c r="F212" s="93" t="s">
        <v>10</v>
      </c>
    </row>
    <row r="213" s="85" customFormat="1" ht="22" customHeight="1" spans="1:6">
      <c r="A213" s="91">
        <v>211</v>
      </c>
      <c r="B213" s="95" t="s">
        <v>411</v>
      </c>
      <c r="C213" s="95">
        <v>2022005</v>
      </c>
      <c r="D213" s="92" t="s">
        <v>8</v>
      </c>
      <c r="E213" s="91" t="s">
        <v>107</v>
      </c>
      <c r="F213" s="93" t="s">
        <v>10</v>
      </c>
    </row>
    <row r="214" s="85" customFormat="1" ht="22" customHeight="1" spans="1:6">
      <c r="A214" s="91">
        <v>212</v>
      </c>
      <c r="B214" s="95" t="s">
        <v>412</v>
      </c>
      <c r="C214" s="95">
        <v>2022005</v>
      </c>
      <c r="D214" s="92" t="s">
        <v>8</v>
      </c>
      <c r="E214" s="91" t="s">
        <v>413</v>
      </c>
      <c r="F214" s="93" t="s">
        <v>10</v>
      </c>
    </row>
    <row r="215" s="85" customFormat="1" ht="22" customHeight="1" spans="1:6">
      <c r="A215" s="91">
        <v>213</v>
      </c>
      <c r="B215" s="95" t="s">
        <v>414</v>
      </c>
      <c r="C215" s="95">
        <v>2022005</v>
      </c>
      <c r="D215" s="92" t="s">
        <v>8</v>
      </c>
      <c r="E215" s="91" t="s">
        <v>415</v>
      </c>
      <c r="F215" s="93" t="s">
        <v>10</v>
      </c>
    </row>
    <row r="216" s="85" customFormat="1" ht="22" customHeight="1" spans="1:6">
      <c r="A216" s="91">
        <v>214</v>
      </c>
      <c r="B216" s="95" t="s">
        <v>416</v>
      </c>
      <c r="C216" s="95">
        <v>2022005</v>
      </c>
      <c r="D216" s="92" t="s">
        <v>8</v>
      </c>
      <c r="E216" s="91" t="s">
        <v>352</v>
      </c>
      <c r="F216" s="93" t="s">
        <v>10</v>
      </c>
    </row>
    <row r="217" s="85" customFormat="1" ht="22" customHeight="1" spans="1:6">
      <c r="A217" s="91">
        <v>215</v>
      </c>
      <c r="B217" s="95" t="s">
        <v>417</v>
      </c>
      <c r="C217" s="95">
        <v>2022005</v>
      </c>
      <c r="D217" s="92" t="s">
        <v>8</v>
      </c>
      <c r="E217" s="91" t="s">
        <v>418</v>
      </c>
      <c r="F217" s="93" t="s">
        <v>10</v>
      </c>
    </row>
    <row r="218" s="85" customFormat="1" ht="22" customHeight="1" spans="1:6">
      <c r="A218" s="91">
        <v>216</v>
      </c>
      <c r="B218" s="95" t="s">
        <v>419</v>
      </c>
      <c r="C218" s="95">
        <v>2022005</v>
      </c>
      <c r="D218" s="92" t="s">
        <v>8</v>
      </c>
      <c r="E218" s="91" t="s">
        <v>420</v>
      </c>
      <c r="F218" s="93" t="s">
        <v>10</v>
      </c>
    </row>
    <row r="219" s="85" customFormat="1" ht="22" customHeight="1" spans="1:6">
      <c r="A219" s="91">
        <v>217</v>
      </c>
      <c r="B219" s="95" t="s">
        <v>421</v>
      </c>
      <c r="C219" s="95">
        <v>2022005</v>
      </c>
      <c r="D219" s="92" t="s">
        <v>8</v>
      </c>
      <c r="E219" s="91" t="s">
        <v>422</v>
      </c>
      <c r="F219" s="93" t="s">
        <v>10</v>
      </c>
    </row>
    <row r="220" s="85" customFormat="1" ht="22" customHeight="1" spans="1:6">
      <c r="A220" s="91">
        <v>218</v>
      </c>
      <c r="B220" s="95" t="s">
        <v>423</v>
      </c>
      <c r="C220" s="95">
        <v>2022005</v>
      </c>
      <c r="D220" s="92" t="s">
        <v>8</v>
      </c>
      <c r="E220" s="91" t="s">
        <v>424</v>
      </c>
      <c r="F220" s="93" t="s">
        <v>10</v>
      </c>
    </row>
    <row r="221" s="85" customFormat="1" ht="22" customHeight="1" spans="1:6">
      <c r="A221" s="91">
        <v>219</v>
      </c>
      <c r="B221" s="95" t="s">
        <v>425</v>
      </c>
      <c r="C221" s="95">
        <v>2022005</v>
      </c>
      <c r="D221" s="92" t="s">
        <v>8</v>
      </c>
      <c r="E221" s="91" t="s">
        <v>426</v>
      </c>
      <c r="F221" s="93" t="s">
        <v>10</v>
      </c>
    </row>
    <row r="222" s="85" customFormat="1" ht="22" customHeight="1" spans="1:6">
      <c r="A222" s="91">
        <v>220</v>
      </c>
      <c r="B222" s="95" t="s">
        <v>201</v>
      </c>
      <c r="C222" s="95">
        <v>2022005</v>
      </c>
      <c r="D222" s="92" t="s">
        <v>8</v>
      </c>
      <c r="E222" s="91" t="s">
        <v>427</v>
      </c>
      <c r="F222" s="93" t="s">
        <v>10</v>
      </c>
    </row>
    <row r="223" s="85" customFormat="1" ht="22" customHeight="1" spans="1:6">
      <c r="A223" s="91">
        <v>221</v>
      </c>
      <c r="B223" s="95" t="s">
        <v>428</v>
      </c>
      <c r="C223" s="95">
        <v>2022005</v>
      </c>
      <c r="D223" s="92" t="s">
        <v>8</v>
      </c>
      <c r="E223" s="91" t="s">
        <v>429</v>
      </c>
      <c r="F223" s="93" t="s">
        <v>10</v>
      </c>
    </row>
    <row r="224" s="85" customFormat="1" ht="22" customHeight="1" spans="1:6">
      <c r="A224" s="91">
        <v>222</v>
      </c>
      <c r="B224" s="95" t="s">
        <v>430</v>
      </c>
      <c r="C224" s="95">
        <v>2022005</v>
      </c>
      <c r="D224" s="92" t="s">
        <v>8</v>
      </c>
      <c r="E224" s="91" t="s">
        <v>431</v>
      </c>
      <c r="F224" s="93" t="s">
        <v>10</v>
      </c>
    </row>
    <row r="225" s="85" customFormat="1" ht="22" customHeight="1" spans="1:6">
      <c r="A225" s="91">
        <v>223</v>
      </c>
      <c r="B225" s="95" t="s">
        <v>432</v>
      </c>
      <c r="C225" s="95">
        <v>2022005</v>
      </c>
      <c r="D225" s="92" t="s">
        <v>8</v>
      </c>
      <c r="E225" s="91" t="s">
        <v>433</v>
      </c>
      <c r="F225" s="93" t="s">
        <v>10</v>
      </c>
    </row>
    <row r="226" s="85" customFormat="1" ht="22" customHeight="1" spans="1:6">
      <c r="A226" s="91">
        <v>224</v>
      </c>
      <c r="B226" s="95" t="s">
        <v>434</v>
      </c>
      <c r="C226" s="95">
        <v>2022005</v>
      </c>
      <c r="D226" s="92" t="s">
        <v>8</v>
      </c>
      <c r="E226" s="91" t="s">
        <v>435</v>
      </c>
      <c r="F226" s="93" t="s">
        <v>10</v>
      </c>
    </row>
    <row r="227" s="85" customFormat="1" ht="22" customHeight="1" spans="1:6">
      <c r="A227" s="91">
        <v>225</v>
      </c>
      <c r="B227" s="95" t="s">
        <v>436</v>
      </c>
      <c r="C227" s="95">
        <v>2022005</v>
      </c>
      <c r="D227" s="92" t="s">
        <v>8</v>
      </c>
      <c r="E227" s="91" t="s">
        <v>437</v>
      </c>
      <c r="F227" s="93" t="s">
        <v>10</v>
      </c>
    </row>
    <row r="228" s="85" customFormat="1" ht="22" customHeight="1" spans="1:6">
      <c r="A228" s="91">
        <v>226</v>
      </c>
      <c r="B228" s="95" t="s">
        <v>438</v>
      </c>
      <c r="C228" s="95">
        <v>2022005</v>
      </c>
      <c r="D228" s="92" t="s">
        <v>8</v>
      </c>
      <c r="E228" s="91" t="s">
        <v>439</v>
      </c>
      <c r="F228" s="93" t="s">
        <v>10</v>
      </c>
    </row>
    <row r="229" s="85" customFormat="1" ht="22" customHeight="1" spans="1:6">
      <c r="A229" s="91">
        <v>227</v>
      </c>
      <c r="B229" s="95" t="s">
        <v>440</v>
      </c>
      <c r="C229" s="95">
        <v>2022005</v>
      </c>
      <c r="D229" s="92" t="s">
        <v>8</v>
      </c>
      <c r="E229" s="91" t="s">
        <v>441</v>
      </c>
      <c r="F229" s="93" t="s">
        <v>10</v>
      </c>
    </row>
    <row r="230" s="85" customFormat="1" ht="22" customHeight="1" spans="1:6">
      <c r="A230" s="91">
        <v>228</v>
      </c>
      <c r="B230" s="95" t="s">
        <v>442</v>
      </c>
      <c r="C230" s="95">
        <v>2022005</v>
      </c>
      <c r="D230" s="92" t="s">
        <v>8</v>
      </c>
      <c r="E230" s="91" t="s">
        <v>443</v>
      </c>
      <c r="F230" s="93" t="s">
        <v>10</v>
      </c>
    </row>
    <row r="231" s="85" customFormat="1" ht="22" customHeight="1" spans="1:6">
      <c r="A231" s="91">
        <v>229</v>
      </c>
      <c r="B231" s="95" t="s">
        <v>444</v>
      </c>
      <c r="C231" s="95">
        <v>2022005</v>
      </c>
      <c r="D231" s="92" t="s">
        <v>8</v>
      </c>
      <c r="E231" s="91" t="s">
        <v>445</v>
      </c>
      <c r="F231" s="93" t="s">
        <v>10</v>
      </c>
    </row>
    <row r="232" s="85" customFormat="1" ht="22" customHeight="1" spans="1:6">
      <c r="A232" s="91">
        <v>230</v>
      </c>
      <c r="B232" s="95" t="s">
        <v>446</v>
      </c>
      <c r="C232" s="95">
        <v>2022005</v>
      </c>
      <c r="D232" s="92" t="s">
        <v>8</v>
      </c>
      <c r="E232" s="91" t="s">
        <v>447</v>
      </c>
      <c r="F232" s="93" t="s">
        <v>10</v>
      </c>
    </row>
    <row r="233" s="85" customFormat="1" ht="22" customHeight="1" spans="1:6">
      <c r="A233" s="91">
        <v>231</v>
      </c>
      <c r="B233" s="95" t="s">
        <v>448</v>
      </c>
      <c r="C233" s="95">
        <v>2022005</v>
      </c>
      <c r="D233" s="92" t="s">
        <v>8</v>
      </c>
      <c r="E233" s="91" t="s">
        <v>449</v>
      </c>
      <c r="F233" s="93" t="s">
        <v>10</v>
      </c>
    </row>
    <row r="234" s="85" customFormat="1" ht="22" customHeight="1" spans="1:6">
      <c r="A234" s="91">
        <v>232</v>
      </c>
      <c r="B234" s="95" t="s">
        <v>450</v>
      </c>
      <c r="C234" s="95">
        <v>2022005</v>
      </c>
      <c r="D234" s="92" t="s">
        <v>8</v>
      </c>
      <c r="E234" s="91" t="s">
        <v>451</v>
      </c>
      <c r="F234" s="93" t="s">
        <v>10</v>
      </c>
    </row>
    <row r="235" s="85" customFormat="1" ht="22" customHeight="1" spans="1:6">
      <c r="A235" s="91">
        <v>233</v>
      </c>
      <c r="B235" s="95" t="s">
        <v>452</v>
      </c>
      <c r="C235" s="95">
        <v>2022005</v>
      </c>
      <c r="D235" s="92" t="s">
        <v>8</v>
      </c>
      <c r="E235" s="91" t="s">
        <v>208</v>
      </c>
      <c r="F235" s="93" t="s">
        <v>10</v>
      </c>
    </row>
    <row r="236" s="85" customFormat="1" ht="22" customHeight="1" spans="1:6">
      <c r="A236" s="91">
        <v>234</v>
      </c>
      <c r="B236" s="95" t="s">
        <v>453</v>
      </c>
      <c r="C236" s="95">
        <v>2022005</v>
      </c>
      <c r="D236" s="92" t="s">
        <v>8</v>
      </c>
      <c r="E236" s="91" t="s">
        <v>454</v>
      </c>
      <c r="F236" s="93" t="s">
        <v>10</v>
      </c>
    </row>
    <row r="237" s="85" customFormat="1" ht="22" customHeight="1" spans="1:6">
      <c r="A237" s="91">
        <v>235</v>
      </c>
      <c r="B237" s="95" t="s">
        <v>455</v>
      </c>
      <c r="C237" s="95">
        <v>2022005</v>
      </c>
      <c r="D237" s="92" t="s">
        <v>8</v>
      </c>
      <c r="E237" s="91" t="s">
        <v>456</v>
      </c>
      <c r="F237" s="93" t="s">
        <v>10</v>
      </c>
    </row>
    <row r="238" s="85" customFormat="1" ht="22" customHeight="1" spans="1:6">
      <c r="A238" s="91">
        <v>236</v>
      </c>
      <c r="B238" s="95" t="s">
        <v>457</v>
      </c>
      <c r="C238" s="95">
        <v>2022005</v>
      </c>
      <c r="D238" s="92" t="s">
        <v>8</v>
      </c>
      <c r="E238" s="91" t="s">
        <v>458</v>
      </c>
      <c r="F238" s="93" t="s">
        <v>10</v>
      </c>
    </row>
    <row r="239" s="85" customFormat="1" ht="22" customHeight="1" spans="1:6">
      <c r="A239" s="91">
        <v>237</v>
      </c>
      <c r="B239" s="95" t="s">
        <v>459</v>
      </c>
      <c r="C239" s="95">
        <v>2022005</v>
      </c>
      <c r="D239" s="92" t="s">
        <v>8</v>
      </c>
      <c r="E239" s="91" t="s">
        <v>460</v>
      </c>
      <c r="F239" s="93" t="s">
        <v>10</v>
      </c>
    </row>
    <row r="240" s="85" customFormat="1" ht="22" customHeight="1" spans="1:6">
      <c r="A240" s="91">
        <v>238</v>
      </c>
      <c r="B240" s="95" t="s">
        <v>461</v>
      </c>
      <c r="C240" s="95">
        <v>2022005</v>
      </c>
      <c r="D240" s="92" t="s">
        <v>8</v>
      </c>
      <c r="E240" s="91" t="s">
        <v>462</v>
      </c>
      <c r="F240" s="93" t="s">
        <v>10</v>
      </c>
    </row>
    <row r="241" s="85" customFormat="1" ht="22" customHeight="1" spans="1:6">
      <c r="A241" s="91">
        <v>239</v>
      </c>
      <c r="B241" s="95" t="s">
        <v>463</v>
      </c>
      <c r="C241" s="95">
        <v>2022005</v>
      </c>
      <c r="D241" s="92" t="s">
        <v>8</v>
      </c>
      <c r="E241" s="91" t="s">
        <v>464</v>
      </c>
      <c r="F241" s="93" t="s">
        <v>10</v>
      </c>
    </row>
    <row r="242" s="85" customFormat="1" ht="22" customHeight="1" spans="1:6">
      <c r="A242" s="91">
        <v>240</v>
      </c>
      <c r="B242" s="95" t="s">
        <v>465</v>
      </c>
      <c r="C242" s="95">
        <v>2022005</v>
      </c>
      <c r="D242" s="92" t="s">
        <v>8</v>
      </c>
      <c r="E242" s="91" t="s">
        <v>466</v>
      </c>
      <c r="F242" s="93" t="s">
        <v>10</v>
      </c>
    </row>
    <row r="243" s="85" customFormat="1" ht="22" customHeight="1" spans="1:6">
      <c r="A243" s="91">
        <v>241</v>
      </c>
      <c r="B243" s="95" t="s">
        <v>467</v>
      </c>
      <c r="C243" s="95">
        <v>2022005</v>
      </c>
      <c r="D243" s="92" t="s">
        <v>8</v>
      </c>
      <c r="E243" s="91" t="s">
        <v>468</v>
      </c>
      <c r="F243" s="93" t="s">
        <v>10</v>
      </c>
    </row>
    <row r="244" s="85" customFormat="1" ht="22" customHeight="1" spans="1:6">
      <c r="A244" s="91">
        <v>242</v>
      </c>
      <c r="B244" s="95" t="s">
        <v>469</v>
      </c>
      <c r="C244" s="95">
        <v>2022005</v>
      </c>
      <c r="D244" s="92" t="s">
        <v>8</v>
      </c>
      <c r="E244" s="91" t="s">
        <v>470</v>
      </c>
      <c r="F244" s="93" t="s">
        <v>10</v>
      </c>
    </row>
    <row r="245" s="85" customFormat="1" ht="22" customHeight="1" spans="1:6">
      <c r="A245" s="91">
        <v>243</v>
      </c>
      <c r="B245" s="95" t="s">
        <v>471</v>
      </c>
      <c r="C245" s="95">
        <v>2022005</v>
      </c>
      <c r="D245" s="92" t="s">
        <v>8</v>
      </c>
      <c r="E245" s="91" t="s">
        <v>472</v>
      </c>
      <c r="F245" s="93" t="s">
        <v>10</v>
      </c>
    </row>
    <row r="246" s="85" customFormat="1" ht="22" customHeight="1" spans="1:6">
      <c r="A246" s="91">
        <v>244</v>
      </c>
      <c r="B246" s="95" t="s">
        <v>473</v>
      </c>
      <c r="C246" s="95">
        <v>2022005</v>
      </c>
      <c r="D246" s="92" t="s">
        <v>8</v>
      </c>
      <c r="E246" s="91" t="s">
        <v>474</v>
      </c>
      <c r="F246" s="93" t="s">
        <v>10</v>
      </c>
    </row>
    <row r="247" s="85" customFormat="1" ht="22" customHeight="1" spans="1:6">
      <c r="A247" s="91">
        <v>245</v>
      </c>
      <c r="B247" s="95" t="s">
        <v>475</v>
      </c>
      <c r="C247" s="95">
        <v>2022005</v>
      </c>
      <c r="D247" s="92" t="s">
        <v>8</v>
      </c>
      <c r="E247" s="91" t="s">
        <v>476</v>
      </c>
      <c r="F247" s="93" t="s">
        <v>10</v>
      </c>
    </row>
    <row r="248" s="85" customFormat="1" ht="22" customHeight="1" spans="1:6">
      <c r="A248" s="91">
        <v>246</v>
      </c>
      <c r="B248" s="95" t="s">
        <v>477</v>
      </c>
      <c r="C248" s="95">
        <v>2022005</v>
      </c>
      <c r="D248" s="92" t="s">
        <v>8</v>
      </c>
      <c r="E248" s="91" t="s">
        <v>478</v>
      </c>
      <c r="F248" s="93" t="s">
        <v>10</v>
      </c>
    </row>
    <row r="249" s="85" customFormat="1" ht="22" customHeight="1" spans="1:6">
      <c r="A249" s="91">
        <v>247</v>
      </c>
      <c r="B249" s="95" t="s">
        <v>479</v>
      </c>
      <c r="C249" s="95">
        <v>2022005</v>
      </c>
      <c r="D249" s="92" t="s">
        <v>8</v>
      </c>
      <c r="E249" s="91" t="s">
        <v>480</v>
      </c>
      <c r="F249" s="93" t="s">
        <v>10</v>
      </c>
    </row>
    <row r="250" s="85" customFormat="1" ht="22" customHeight="1" spans="1:6">
      <c r="A250" s="91">
        <v>248</v>
      </c>
      <c r="B250" s="95" t="s">
        <v>481</v>
      </c>
      <c r="C250" s="95">
        <v>2022005</v>
      </c>
      <c r="D250" s="92" t="s">
        <v>8</v>
      </c>
      <c r="E250" s="91" t="s">
        <v>291</v>
      </c>
      <c r="F250" s="93" t="s">
        <v>10</v>
      </c>
    </row>
    <row r="251" s="85" customFormat="1" ht="22" customHeight="1" spans="1:6">
      <c r="A251" s="91">
        <v>249</v>
      </c>
      <c r="B251" s="95" t="s">
        <v>482</v>
      </c>
      <c r="C251" s="95">
        <v>2022005</v>
      </c>
      <c r="D251" s="92" t="s">
        <v>8</v>
      </c>
      <c r="E251" s="91" t="s">
        <v>226</v>
      </c>
      <c r="F251" s="93" t="s">
        <v>10</v>
      </c>
    </row>
    <row r="252" s="85" customFormat="1" ht="22" customHeight="1" spans="1:6">
      <c r="A252" s="91">
        <v>250</v>
      </c>
      <c r="B252" s="95" t="s">
        <v>483</v>
      </c>
      <c r="C252" s="95">
        <v>2022005</v>
      </c>
      <c r="D252" s="92" t="s">
        <v>8</v>
      </c>
      <c r="E252" s="91" t="s">
        <v>484</v>
      </c>
      <c r="F252" s="93" t="s">
        <v>10</v>
      </c>
    </row>
    <row r="253" s="85" customFormat="1" ht="22" customHeight="1" spans="1:6">
      <c r="A253" s="91">
        <v>251</v>
      </c>
      <c r="B253" s="95" t="s">
        <v>485</v>
      </c>
      <c r="C253" s="95">
        <v>2022005</v>
      </c>
      <c r="D253" s="92" t="s">
        <v>8</v>
      </c>
      <c r="E253" s="91" t="s">
        <v>486</v>
      </c>
      <c r="F253" s="93" t="s">
        <v>10</v>
      </c>
    </row>
    <row r="254" s="85" customFormat="1" ht="22" customHeight="1" spans="1:6">
      <c r="A254" s="91">
        <v>252</v>
      </c>
      <c r="B254" s="95" t="s">
        <v>487</v>
      </c>
      <c r="C254" s="95">
        <v>2022005</v>
      </c>
      <c r="D254" s="92" t="s">
        <v>8</v>
      </c>
      <c r="E254" s="91" t="s">
        <v>488</v>
      </c>
      <c r="F254" s="93" t="s">
        <v>10</v>
      </c>
    </row>
    <row r="255" s="85" customFormat="1" ht="22" customHeight="1" spans="1:6">
      <c r="A255" s="91">
        <v>253</v>
      </c>
      <c r="B255" s="95" t="s">
        <v>489</v>
      </c>
      <c r="C255" s="95">
        <v>2022005</v>
      </c>
      <c r="D255" s="92" t="s">
        <v>8</v>
      </c>
      <c r="E255" s="91" t="s">
        <v>490</v>
      </c>
      <c r="F255" s="93" t="s">
        <v>10</v>
      </c>
    </row>
    <row r="256" s="85" customFormat="1" ht="22" customHeight="1" spans="1:6">
      <c r="A256" s="91">
        <v>254</v>
      </c>
      <c r="B256" s="95" t="s">
        <v>491</v>
      </c>
      <c r="C256" s="95">
        <v>2022005</v>
      </c>
      <c r="D256" s="92" t="s">
        <v>8</v>
      </c>
      <c r="E256" s="91" t="s">
        <v>492</v>
      </c>
      <c r="F256" s="93" t="s">
        <v>10</v>
      </c>
    </row>
    <row r="257" s="85" customFormat="1" ht="22" customHeight="1" spans="1:6">
      <c r="A257" s="91">
        <v>255</v>
      </c>
      <c r="B257" s="95" t="s">
        <v>493</v>
      </c>
      <c r="C257" s="95">
        <v>2022005</v>
      </c>
      <c r="D257" s="92" t="s">
        <v>8</v>
      </c>
      <c r="E257" s="91" t="s">
        <v>494</v>
      </c>
      <c r="F257" s="93" t="s">
        <v>10</v>
      </c>
    </row>
    <row r="258" s="85" customFormat="1" ht="22" customHeight="1" spans="1:6">
      <c r="A258" s="91">
        <v>256</v>
      </c>
      <c r="B258" s="95" t="s">
        <v>392</v>
      </c>
      <c r="C258" s="95">
        <v>2022005</v>
      </c>
      <c r="D258" s="92" t="s">
        <v>8</v>
      </c>
      <c r="E258" s="91" t="s">
        <v>495</v>
      </c>
      <c r="F258" s="93" t="s">
        <v>10</v>
      </c>
    </row>
    <row r="259" s="85" customFormat="1" ht="22" customHeight="1" spans="1:6">
      <c r="A259" s="91">
        <v>257</v>
      </c>
      <c r="B259" s="95" t="s">
        <v>496</v>
      </c>
      <c r="C259" s="95">
        <v>2022005</v>
      </c>
      <c r="D259" s="92" t="s">
        <v>8</v>
      </c>
      <c r="E259" s="91" t="s">
        <v>497</v>
      </c>
      <c r="F259" s="93" t="s">
        <v>10</v>
      </c>
    </row>
    <row r="260" s="85" customFormat="1" ht="22" customHeight="1" spans="1:6">
      <c r="A260" s="91">
        <v>258</v>
      </c>
      <c r="B260" s="95" t="s">
        <v>498</v>
      </c>
      <c r="C260" s="95">
        <v>2022005</v>
      </c>
      <c r="D260" s="92" t="s">
        <v>8</v>
      </c>
      <c r="E260" s="91" t="s">
        <v>499</v>
      </c>
      <c r="F260" s="93" t="s">
        <v>10</v>
      </c>
    </row>
    <row r="261" s="85" customFormat="1" ht="22" customHeight="1" spans="1:6">
      <c r="A261" s="91">
        <v>259</v>
      </c>
      <c r="B261" s="95" t="s">
        <v>500</v>
      </c>
      <c r="C261" s="95">
        <v>2022005</v>
      </c>
      <c r="D261" s="92" t="s">
        <v>8</v>
      </c>
      <c r="E261" s="91" t="s">
        <v>501</v>
      </c>
      <c r="F261" s="93" t="s">
        <v>10</v>
      </c>
    </row>
    <row r="262" s="85" customFormat="1" ht="22" customHeight="1" spans="1:6">
      <c r="A262" s="91">
        <v>260</v>
      </c>
      <c r="B262" s="95" t="s">
        <v>502</v>
      </c>
      <c r="C262" s="95">
        <v>2022005</v>
      </c>
      <c r="D262" s="92" t="s">
        <v>8</v>
      </c>
      <c r="E262" s="91" t="s">
        <v>503</v>
      </c>
      <c r="F262" s="93" t="s">
        <v>10</v>
      </c>
    </row>
    <row r="263" s="85" customFormat="1" ht="22" customHeight="1" spans="1:6">
      <c r="A263" s="91">
        <v>261</v>
      </c>
      <c r="B263" s="95" t="s">
        <v>504</v>
      </c>
      <c r="C263" s="95">
        <v>2022005</v>
      </c>
      <c r="D263" s="92" t="s">
        <v>8</v>
      </c>
      <c r="E263" s="91" t="s">
        <v>505</v>
      </c>
      <c r="F263" s="93" t="s">
        <v>10</v>
      </c>
    </row>
    <row r="264" s="85" customFormat="1" ht="22" customHeight="1" spans="1:6">
      <c r="A264" s="91">
        <v>262</v>
      </c>
      <c r="B264" s="95" t="s">
        <v>506</v>
      </c>
      <c r="C264" s="95">
        <v>2022005</v>
      </c>
      <c r="D264" s="92" t="s">
        <v>8</v>
      </c>
      <c r="E264" s="91" t="s">
        <v>188</v>
      </c>
      <c r="F264" s="93" t="s">
        <v>10</v>
      </c>
    </row>
    <row r="265" s="85" customFormat="1" ht="22" customHeight="1" spans="1:6">
      <c r="A265" s="91">
        <v>263</v>
      </c>
      <c r="B265" s="95" t="s">
        <v>507</v>
      </c>
      <c r="C265" s="95">
        <v>2022005</v>
      </c>
      <c r="D265" s="92" t="s">
        <v>8</v>
      </c>
      <c r="E265" s="91" t="s">
        <v>508</v>
      </c>
      <c r="F265" s="93" t="s">
        <v>10</v>
      </c>
    </row>
    <row r="266" s="85" customFormat="1" ht="22" customHeight="1" spans="1:6">
      <c r="A266" s="91">
        <v>264</v>
      </c>
      <c r="B266" s="95" t="s">
        <v>509</v>
      </c>
      <c r="C266" s="95">
        <v>2022005</v>
      </c>
      <c r="D266" s="92" t="s">
        <v>8</v>
      </c>
      <c r="E266" s="91" t="s">
        <v>510</v>
      </c>
      <c r="F266" s="93" t="s">
        <v>10</v>
      </c>
    </row>
    <row r="267" s="85" customFormat="1" ht="22" customHeight="1" spans="1:6">
      <c r="A267" s="91">
        <v>265</v>
      </c>
      <c r="B267" s="95" t="s">
        <v>511</v>
      </c>
      <c r="C267" s="95">
        <v>2022005</v>
      </c>
      <c r="D267" s="92" t="s">
        <v>8</v>
      </c>
      <c r="E267" s="91" t="s">
        <v>512</v>
      </c>
      <c r="F267" s="93" t="s">
        <v>10</v>
      </c>
    </row>
    <row r="268" s="85" customFormat="1" ht="22" customHeight="1" spans="1:6">
      <c r="A268" s="91">
        <v>266</v>
      </c>
      <c r="B268" s="95" t="s">
        <v>513</v>
      </c>
      <c r="C268" s="95">
        <v>2022005</v>
      </c>
      <c r="D268" s="92" t="s">
        <v>8</v>
      </c>
      <c r="E268" s="91" t="s">
        <v>514</v>
      </c>
      <c r="F268" s="93" t="s">
        <v>10</v>
      </c>
    </row>
    <row r="269" s="85" customFormat="1" ht="22" customHeight="1" spans="1:6">
      <c r="A269" s="91">
        <v>267</v>
      </c>
      <c r="B269" s="95" t="s">
        <v>515</v>
      </c>
      <c r="C269" s="95">
        <v>2022005</v>
      </c>
      <c r="D269" s="92" t="s">
        <v>8</v>
      </c>
      <c r="E269" s="91" t="s">
        <v>516</v>
      </c>
      <c r="F269" s="93" t="s">
        <v>10</v>
      </c>
    </row>
    <row r="270" s="85" customFormat="1" ht="22" customHeight="1" spans="1:6">
      <c r="A270" s="91">
        <v>268</v>
      </c>
      <c r="B270" s="95" t="s">
        <v>517</v>
      </c>
      <c r="C270" s="95">
        <v>2022005</v>
      </c>
      <c r="D270" s="92" t="s">
        <v>8</v>
      </c>
      <c r="E270" s="91" t="s">
        <v>518</v>
      </c>
      <c r="F270" s="93" t="s">
        <v>10</v>
      </c>
    </row>
    <row r="271" s="85" customFormat="1" ht="22" customHeight="1" spans="1:6">
      <c r="A271" s="91">
        <v>269</v>
      </c>
      <c r="B271" s="95" t="s">
        <v>519</v>
      </c>
      <c r="C271" s="95">
        <v>2022005</v>
      </c>
      <c r="D271" s="92" t="s">
        <v>8</v>
      </c>
      <c r="E271" s="91" t="s">
        <v>99</v>
      </c>
      <c r="F271" s="93" t="s">
        <v>10</v>
      </c>
    </row>
    <row r="272" s="85" customFormat="1" ht="22" customHeight="1" spans="1:6">
      <c r="A272" s="91">
        <v>270</v>
      </c>
      <c r="B272" s="95" t="s">
        <v>520</v>
      </c>
      <c r="C272" s="95">
        <v>2022005</v>
      </c>
      <c r="D272" s="92" t="s">
        <v>8</v>
      </c>
      <c r="E272" s="91" t="s">
        <v>443</v>
      </c>
      <c r="F272" s="93" t="s">
        <v>10</v>
      </c>
    </row>
    <row r="273" s="85" customFormat="1" ht="22" customHeight="1" spans="1:6">
      <c r="A273" s="91">
        <v>271</v>
      </c>
      <c r="B273" s="95" t="s">
        <v>521</v>
      </c>
      <c r="C273" s="95">
        <v>2022005</v>
      </c>
      <c r="D273" s="92" t="s">
        <v>8</v>
      </c>
      <c r="E273" s="91" t="s">
        <v>522</v>
      </c>
      <c r="F273" s="93" t="s">
        <v>10</v>
      </c>
    </row>
    <row r="274" s="85" customFormat="1" ht="22" customHeight="1" spans="1:6">
      <c r="A274" s="91">
        <v>272</v>
      </c>
      <c r="B274" s="95" t="s">
        <v>523</v>
      </c>
      <c r="C274" s="95">
        <v>2022005</v>
      </c>
      <c r="D274" s="92" t="s">
        <v>8</v>
      </c>
      <c r="E274" s="91" t="s">
        <v>524</v>
      </c>
      <c r="F274" s="93" t="s">
        <v>10</v>
      </c>
    </row>
    <row r="275" s="85" customFormat="1" ht="22" customHeight="1" spans="1:6">
      <c r="A275" s="91">
        <v>273</v>
      </c>
      <c r="B275" s="95" t="s">
        <v>525</v>
      </c>
      <c r="C275" s="95">
        <v>2022005</v>
      </c>
      <c r="D275" s="92" t="s">
        <v>8</v>
      </c>
      <c r="E275" s="91" t="s">
        <v>526</v>
      </c>
      <c r="F275" s="93" t="s">
        <v>10</v>
      </c>
    </row>
    <row r="276" s="85" customFormat="1" ht="22" customHeight="1" spans="1:6">
      <c r="A276" s="91">
        <v>274</v>
      </c>
      <c r="B276" s="95" t="s">
        <v>527</v>
      </c>
      <c r="C276" s="95">
        <v>2022005</v>
      </c>
      <c r="D276" s="92" t="s">
        <v>8</v>
      </c>
      <c r="E276" s="91" t="s">
        <v>528</v>
      </c>
      <c r="F276" s="93" t="s">
        <v>10</v>
      </c>
    </row>
    <row r="277" s="85" customFormat="1" ht="22" customHeight="1" spans="1:6">
      <c r="A277" s="91">
        <v>275</v>
      </c>
      <c r="B277" s="95" t="s">
        <v>529</v>
      </c>
      <c r="C277" s="95">
        <v>2022005</v>
      </c>
      <c r="D277" s="92" t="s">
        <v>8</v>
      </c>
      <c r="E277" s="91" t="s">
        <v>530</v>
      </c>
      <c r="F277" s="93" t="s">
        <v>10</v>
      </c>
    </row>
    <row r="278" s="85" customFormat="1" ht="22" customHeight="1" spans="1:6">
      <c r="A278" s="91">
        <v>276</v>
      </c>
      <c r="B278" s="95" t="s">
        <v>531</v>
      </c>
      <c r="C278" s="95">
        <v>2022005</v>
      </c>
      <c r="D278" s="92" t="s">
        <v>8</v>
      </c>
      <c r="E278" s="91" t="s">
        <v>532</v>
      </c>
      <c r="F278" s="93" t="s">
        <v>10</v>
      </c>
    </row>
    <row r="279" s="85" customFormat="1" ht="22" customHeight="1" spans="1:6">
      <c r="A279" s="91">
        <v>277</v>
      </c>
      <c r="B279" s="95" t="s">
        <v>533</v>
      </c>
      <c r="C279" s="95">
        <v>2022005</v>
      </c>
      <c r="D279" s="92" t="s">
        <v>8</v>
      </c>
      <c r="E279" s="91" t="s">
        <v>534</v>
      </c>
      <c r="F279" s="93" t="s">
        <v>10</v>
      </c>
    </row>
    <row r="280" s="85" customFormat="1" ht="22" customHeight="1" spans="1:6">
      <c r="A280" s="91">
        <v>278</v>
      </c>
      <c r="B280" s="95" t="s">
        <v>535</v>
      </c>
      <c r="C280" s="95">
        <v>2022005</v>
      </c>
      <c r="D280" s="92" t="s">
        <v>8</v>
      </c>
      <c r="E280" s="91" t="s">
        <v>536</v>
      </c>
      <c r="F280" s="93" t="s">
        <v>10</v>
      </c>
    </row>
    <row r="281" s="85" customFormat="1" ht="22" customHeight="1" spans="1:6">
      <c r="A281" s="91">
        <v>279</v>
      </c>
      <c r="B281" s="95" t="s">
        <v>537</v>
      </c>
      <c r="C281" s="95">
        <v>2022005</v>
      </c>
      <c r="D281" s="92" t="s">
        <v>8</v>
      </c>
      <c r="E281" s="91" t="s">
        <v>105</v>
      </c>
      <c r="F281" s="93" t="s">
        <v>10</v>
      </c>
    </row>
    <row r="282" s="85" customFormat="1" ht="22" customHeight="1" spans="1:6">
      <c r="A282" s="91">
        <v>280</v>
      </c>
      <c r="B282" s="95" t="s">
        <v>538</v>
      </c>
      <c r="C282" s="95">
        <v>2022005</v>
      </c>
      <c r="D282" s="92" t="s">
        <v>8</v>
      </c>
      <c r="E282" s="91" t="s">
        <v>188</v>
      </c>
      <c r="F282" s="93" t="s">
        <v>10</v>
      </c>
    </row>
    <row r="283" s="85" customFormat="1" ht="22" customHeight="1" spans="1:6">
      <c r="A283" s="91">
        <v>281</v>
      </c>
      <c r="B283" s="95" t="s">
        <v>539</v>
      </c>
      <c r="C283" s="95">
        <v>2022005</v>
      </c>
      <c r="D283" s="92" t="s">
        <v>8</v>
      </c>
      <c r="E283" s="91" t="s">
        <v>540</v>
      </c>
      <c r="F283" s="93" t="s">
        <v>10</v>
      </c>
    </row>
    <row r="284" s="85" customFormat="1" ht="22" customHeight="1" spans="1:6">
      <c r="A284" s="91">
        <v>282</v>
      </c>
      <c r="B284" s="95" t="s">
        <v>541</v>
      </c>
      <c r="C284" s="95">
        <v>2022005</v>
      </c>
      <c r="D284" s="92" t="s">
        <v>8</v>
      </c>
      <c r="E284" s="91" t="s">
        <v>542</v>
      </c>
      <c r="F284" s="93" t="s">
        <v>10</v>
      </c>
    </row>
    <row r="285" s="85" customFormat="1" ht="22" customHeight="1" spans="1:6">
      <c r="A285" s="91">
        <v>283</v>
      </c>
      <c r="B285" s="95" t="s">
        <v>543</v>
      </c>
      <c r="C285" s="95">
        <v>2022005</v>
      </c>
      <c r="D285" s="92" t="s">
        <v>8</v>
      </c>
      <c r="E285" s="91" t="s">
        <v>524</v>
      </c>
      <c r="F285" s="93" t="s">
        <v>10</v>
      </c>
    </row>
    <row r="286" s="85" customFormat="1" ht="22" customHeight="1" spans="1:6">
      <c r="A286" s="91">
        <v>284</v>
      </c>
      <c r="B286" s="95" t="s">
        <v>544</v>
      </c>
      <c r="C286" s="95">
        <v>2022005</v>
      </c>
      <c r="D286" s="92" t="s">
        <v>8</v>
      </c>
      <c r="E286" s="91" t="s">
        <v>29</v>
      </c>
      <c r="F286" s="93" t="s">
        <v>10</v>
      </c>
    </row>
    <row r="287" s="85" customFormat="1" ht="22" customHeight="1" spans="1:6">
      <c r="A287" s="91">
        <v>285</v>
      </c>
      <c r="B287" s="95" t="s">
        <v>545</v>
      </c>
      <c r="C287" s="95">
        <v>2022005</v>
      </c>
      <c r="D287" s="92" t="s">
        <v>8</v>
      </c>
      <c r="E287" s="91" t="s">
        <v>546</v>
      </c>
      <c r="F287" s="93" t="s">
        <v>10</v>
      </c>
    </row>
    <row r="288" s="85" customFormat="1" ht="22" customHeight="1" spans="1:6">
      <c r="A288" s="91">
        <v>286</v>
      </c>
      <c r="B288" s="95" t="s">
        <v>547</v>
      </c>
      <c r="C288" s="95">
        <v>2022005</v>
      </c>
      <c r="D288" s="92" t="s">
        <v>8</v>
      </c>
      <c r="E288" s="91" t="s">
        <v>178</v>
      </c>
      <c r="F288" s="93" t="s">
        <v>10</v>
      </c>
    </row>
    <row r="289" s="85" customFormat="1" ht="22" customHeight="1" spans="1:6">
      <c r="A289" s="91">
        <v>287</v>
      </c>
      <c r="B289" s="95" t="s">
        <v>548</v>
      </c>
      <c r="C289" s="95">
        <v>2022005</v>
      </c>
      <c r="D289" s="92" t="s">
        <v>8</v>
      </c>
      <c r="E289" s="91" t="s">
        <v>549</v>
      </c>
      <c r="F289" s="93" t="s">
        <v>10</v>
      </c>
    </row>
    <row r="290" s="85" customFormat="1" ht="22" customHeight="1" spans="1:6">
      <c r="A290" s="91">
        <v>288</v>
      </c>
      <c r="B290" s="95" t="s">
        <v>550</v>
      </c>
      <c r="C290" s="95">
        <v>2022005</v>
      </c>
      <c r="D290" s="92" t="s">
        <v>8</v>
      </c>
      <c r="E290" s="91" t="s">
        <v>551</v>
      </c>
      <c r="F290" s="93" t="s">
        <v>10</v>
      </c>
    </row>
    <row r="291" s="85" customFormat="1" ht="22" customHeight="1" spans="1:6">
      <c r="A291" s="91">
        <v>289</v>
      </c>
      <c r="B291" s="95" t="s">
        <v>552</v>
      </c>
      <c r="C291" s="95">
        <v>2022005</v>
      </c>
      <c r="D291" s="92" t="s">
        <v>8</v>
      </c>
      <c r="E291" s="91" t="s">
        <v>553</v>
      </c>
      <c r="F291" s="93" t="s">
        <v>10</v>
      </c>
    </row>
    <row r="292" s="85" customFormat="1" ht="22" customHeight="1" spans="1:6">
      <c r="A292" s="91">
        <v>290</v>
      </c>
      <c r="B292" s="95" t="s">
        <v>554</v>
      </c>
      <c r="C292" s="95">
        <v>2022005</v>
      </c>
      <c r="D292" s="92" t="s">
        <v>8</v>
      </c>
      <c r="E292" s="91" t="s">
        <v>555</v>
      </c>
      <c r="F292" s="93" t="s">
        <v>10</v>
      </c>
    </row>
    <row r="293" s="85" customFormat="1" ht="22" customHeight="1" spans="1:6">
      <c r="A293" s="91">
        <v>291</v>
      </c>
      <c r="B293" s="95" t="s">
        <v>556</v>
      </c>
      <c r="C293" s="95">
        <v>2022005</v>
      </c>
      <c r="D293" s="92" t="s">
        <v>8</v>
      </c>
      <c r="E293" s="91" t="s">
        <v>557</v>
      </c>
      <c r="F293" s="93" t="s">
        <v>10</v>
      </c>
    </row>
    <row r="294" s="85" customFormat="1" ht="22" customHeight="1" spans="1:6">
      <c r="A294" s="91">
        <v>292</v>
      </c>
      <c r="B294" s="95" t="s">
        <v>296</v>
      </c>
      <c r="C294" s="95">
        <v>2022005</v>
      </c>
      <c r="D294" s="92" t="s">
        <v>8</v>
      </c>
      <c r="E294" s="91" t="s">
        <v>558</v>
      </c>
      <c r="F294" s="93" t="s">
        <v>10</v>
      </c>
    </row>
    <row r="295" s="85" customFormat="1" ht="22" customHeight="1" spans="1:6">
      <c r="A295" s="91">
        <v>293</v>
      </c>
      <c r="B295" s="95" t="s">
        <v>559</v>
      </c>
      <c r="C295" s="95">
        <v>2022005</v>
      </c>
      <c r="D295" s="92" t="s">
        <v>8</v>
      </c>
      <c r="E295" s="91" t="s">
        <v>560</v>
      </c>
      <c r="F295" s="93" t="s">
        <v>10</v>
      </c>
    </row>
    <row r="296" s="85" customFormat="1" ht="22" customHeight="1" spans="1:6">
      <c r="A296" s="91">
        <v>294</v>
      </c>
      <c r="B296" s="95" t="s">
        <v>561</v>
      </c>
      <c r="C296" s="95">
        <v>2022005</v>
      </c>
      <c r="D296" s="92" t="s">
        <v>8</v>
      </c>
      <c r="E296" s="91" t="s">
        <v>562</v>
      </c>
      <c r="F296" s="93" t="s">
        <v>10</v>
      </c>
    </row>
    <row r="297" s="85" customFormat="1" ht="22" customHeight="1" spans="1:6">
      <c r="A297" s="91">
        <v>295</v>
      </c>
      <c r="B297" s="95" t="s">
        <v>563</v>
      </c>
      <c r="C297" s="95">
        <v>2022005</v>
      </c>
      <c r="D297" s="92" t="s">
        <v>8</v>
      </c>
      <c r="E297" s="91" t="s">
        <v>564</v>
      </c>
      <c r="F297" s="93" t="s">
        <v>10</v>
      </c>
    </row>
    <row r="298" s="85" customFormat="1" ht="22" customHeight="1" spans="1:6">
      <c r="A298" s="91">
        <v>296</v>
      </c>
      <c r="B298" s="95" t="s">
        <v>565</v>
      </c>
      <c r="C298" s="95">
        <v>2022005</v>
      </c>
      <c r="D298" s="92" t="s">
        <v>8</v>
      </c>
      <c r="E298" s="91" t="s">
        <v>566</v>
      </c>
      <c r="F298" s="93" t="s">
        <v>10</v>
      </c>
    </row>
    <row r="299" s="85" customFormat="1" ht="22" customHeight="1" spans="1:6">
      <c r="A299" s="91">
        <v>297</v>
      </c>
      <c r="B299" s="95" t="s">
        <v>567</v>
      </c>
      <c r="C299" s="95">
        <v>2022005</v>
      </c>
      <c r="D299" s="92" t="s">
        <v>8</v>
      </c>
      <c r="E299" s="91" t="s">
        <v>568</v>
      </c>
      <c r="F299" s="93" t="s">
        <v>10</v>
      </c>
    </row>
    <row r="300" s="85" customFormat="1" ht="22" customHeight="1" spans="1:6">
      <c r="A300" s="91">
        <v>298</v>
      </c>
      <c r="B300" s="95" t="s">
        <v>569</v>
      </c>
      <c r="C300" s="95">
        <v>2022005</v>
      </c>
      <c r="D300" s="92" t="s">
        <v>8</v>
      </c>
      <c r="E300" s="91" t="s">
        <v>570</v>
      </c>
      <c r="F300" s="93" t="s">
        <v>10</v>
      </c>
    </row>
    <row r="301" s="85" customFormat="1" ht="22" customHeight="1" spans="1:6">
      <c r="A301" s="91">
        <v>299</v>
      </c>
      <c r="B301" s="95" t="s">
        <v>571</v>
      </c>
      <c r="C301" s="95">
        <v>2022005</v>
      </c>
      <c r="D301" s="92" t="s">
        <v>8</v>
      </c>
      <c r="E301" s="91" t="s">
        <v>572</v>
      </c>
      <c r="F301" s="93" t="s">
        <v>10</v>
      </c>
    </row>
    <row r="302" s="85" customFormat="1" ht="22" customHeight="1" spans="1:6">
      <c r="A302" s="91">
        <v>300</v>
      </c>
      <c r="B302" s="95" t="s">
        <v>573</v>
      </c>
      <c r="C302" s="95">
        <v>2022005</v>
      </c>
      <c r="D302" s="92" t="s">
        <v>8</v>
      </c>
      <c r="E302" s="91" t="s">
        <v>574</v>
      </c>
      <c r="F302" s="93" t="s">
        <v>10</v>
      </c>
    </row>
    <row r="303" s="85" customFormat="1" ht="22" customHeight="1" spans="1:6">
      <c r="A303" s="91">
        <v>301</v>
      </c>
      <c r="B303" s="95" t="s">
        <v>575</v>
      </c>
      <c r="C303" s="95">
        <v>2022005</v>
      </c>
      <c r="D303" s="92" t="s">
        <v>8</v>
      </c>
      <c r="E303" s="91" t="s">
        <v>576</v>
      </c>
      <c r="F303" s="93" t="s">
        <v>10</v>
      </c>
    </row>
    <row r="304" s="85" customFormat="1" ht="22" customHeight="1" spans="1:6">
      <c r="A304" s="91">
        <v>302</v>
      </c>
      <c r="B304" s="95" t="s">
        <v>577</v>
      </c>
      <c r="C304" s="95">
        <v>2022005</v>
      </c>
      <c r="D304" s="92" t="s">
        <v>8</v>
      </c>
      <c r="E304" s="91" t="s">
        <v>578</v>
      </c>
      <c r="F304" s="93" t="s">
        <v>10</v>
      </c>
    </row>
    <row r="305" s="85" customFormat="1" ht="22" customHeight="1" spans="1:6">
      <c r="A305" s="91">
        <v>303</v>
      </c>
      <c r="B305" s="95" t="s">
        <v>579</v>
      </c>
      <c r="C305" s="95">
        <v>2022005</v>
      </c>
      <c r="D305" s="92" t="s">
        <v>8</v>
      </c>
      <c r="E305" s="91" t="s">
        <v>580</v>
      </c>
      <c r="F305" s="93" t="s">
        <v>10</v>
      </c>
    </row>
    <row r="306" s="85" customFormat="1" ht="22" customHeight="1" spans="1:6">
      <c r="A306" s="91">
        <v>304</v>
      </c>
      <c r="B306" s="95" t="s">
        <v>581</v>
      </c>
      <c r="C306" s="95">
        <v>2022005</v>
      </c>
      <c r="D306" s="92" t="s">
        <v>8</v>
      </c>
      <c r="E306" s="91" t="s">
        <v>582</v>
      </c>
      <c r="F306" s="93" t="s">
        <v>10</v>
      </c>
    </row>
    <row r="307" s="85" customFormat="1" ht="22" customHeight="1" spans="1:6">
      <c r="A307" s="91">
        <v>305</v>
      </c>
      <c r="B307" s="95" t="s">
        <v>583</v>
      </c>
      <c r="C307" s="95">
        <v>2022005</v>
      </c>
      <c r="D307" s="92" t="s">
        <v>8</v>
      </c>
      <c r="E307" s="91" t="s">
        <v>584</v>
      </c>
      <c r="F307" s="93" t="s">
        <v>10</v>
      </c>
    </row>
    <row r="308" s="85" customFormat="1" ht="22" customHeight="1" spans="1:6">
      <c r="A308" s="91">
        <v>306</v>
      </c>
      <c r="B308" s="95" t="s">
        <v>585</v>
      </c>
      <c r="C308" s="95">
        <v>2022005</v>
      </c>
      <c r="D308" s="92" t="s">
        <v>8</v>
      </c>
      <c r="E308" s="91" t="s">
        <v>586</v>
      </c>
      <c r="F308" s="93" t="s">
        <v>10</v>
      </c>
    </row>
    <row r="309" s="85" customFormat="1" ht="22" customHeight="1" spans="1:6">
      <c r="A309" s="91">
        <v>307</v>
      </c>
      <c r="B309" s="95" t="s">
        <v>587</v>
      </c>
      <c r="C309" s="95">
        <v>2022005</v>
      </c>
      <c r="D309" s="92" t="s">
        <v>8</v>
      </c>
      <c r="E309" s="91" t="s">
        <v>588</v>
      </c>
      <c r="F309" s="93" t="s">
        <v>10</v>
      </c>
    </row>
    <row r="310" s="85" customFormat="1" ht="22" customHeight="1" spans="1:6">
      <c r="A310" s="91">
        <v>308</v>
      </c>
      <c r="B310" s="95" t="s">
        <v>589</v>
      </c>
      <c r="C310" s="95">
        <v>2022005</v>
      </c>
      <c r="D310" s="92" t="s">
        <v>8</v>
      </c>
      <c r="E310" s="91" t="s">
        <v>220</v>
      </c>
      <c r="F310" s="93" t="s">
        <v>10</v>
      </c>
    </row>
    <row r="311" s="85" customFormat="1" ht="22" customHeight="1" spans="1:6">
      <c r="A311" s="91">
        <v>309</v>
      </c>
      <c r="B311" s="95" t="s">
        <v>590</v>
      </c>
      <c r="C311" s="95">
        <v>2022005</v>
      </c>
      <c r="D311" s="92" t="s">
        <v>8</v>
      </c>
      <c r="E311" s="91" t="s">
        <v>591</v>
      </c>
      <c r="F311" s="93" t="s">
        <v>10</v>
      </c>
    </row>
    <row r="312" s="85" customFormat="1" ht="22" customHeight="1" spans="1:6">
      <c r="A312" s="91">
        <v>310</v>
      </c>
      <c r="B312" s="95" t="s">
        <v>592</v>
      </c>
      <c r="C312" s="95">
        <v>2022005</v>
      </c>
      <c r="D312" s="92" t="s">
        <v>8</v>
      </c>
      <c r="E312" s="91" t="s">
        <v>593</v>
      </c>
      <c r="F312" s="93" t="s">
        <v>10</v>
      </c>
    </row>
    <row r="313" s="85" customFormat="1" ht="22" customHeight="1" spans="1:6">
      <c r="A313" s="91">
        <v>311</v>
      </c>
      <c r="B313" s="95" t="s">
        <v>594</v>
      </c>
      <c r="C313" s="95">
        <v>2022005</v>
      </c>
      <c r="D313" s="92" t="s">
        <v>8</v>
      </c>
      <c r="E313" s="91" t="s">
        <v>343</v>
      </c>
      <c r="F313" s="93" t="s">
        <v>10</v>
      </c>
    </row>
    <row r="314" s="85" customFormat="1" ht="22" customHeight="1" spans="1:6">
      <c r="A314" s="91">
        <v>312</v>
      </c>
      <c r="B314" s="95" t="s">
        <v>595</v>
      </c>
      <c r="C314" s="95">
        <v>2022005</v>
      </c>
      <c r="D314" s="92" t="s">
        <v>8</v>
      </c>
      <c r="E314" s="91" t="s">
        <v>596</v>
      </c>
      <c r="F314" s="93" t="s">
        <v>10</v>
      </c>
    </row>
    <row r="315" s="85" customFormat="1" ht="22" customHeight="1" spans="1:6">
      <c r="A315" s="91">
        <v>313</v>
      </c>
      <c r="B315" s="95" t="s">
        <v>597</v>
      </c>
      <c r="C315" s="95">
        <v>2022005</v>
      </c>
      <c r="D315" s="92" t="s">
        <v>8</v>
      </c>
      <c r="E315" s="91" t="s">
        <v>598</v>
      </c>
      <c r="F315" s="93" t="s">
        <v>10</v>
      </c>
    </row>
    <row r="316" s="85" customFormat="1" ht="22" customHeight="1" spans="1:6">
      <c r="A316" s="91">
        <v>314</v>
      </c>
      <c r="B316" s="95" t="s">
        <v>599</v>
      </c>
      <c r="C316" s="95">
        <v>2022005</v>
      </c>
      <c r="D316" s="92" t="s">
        <v>8</v>
      </c>
      <c r="E316" s="91" t="s">
        <v>155</v>
      </c>
      <c r="F316" s="93" t="s">
        <v>10</v>
      </c>
    </row>
    <row r="317" s="85" customFormat="1" ht="22" customHeight="1" spans="1:6">
      <c r="A317" s="91">
        <v>315</v>
      </c>
      <c r="B317" s="95" t="s">
        <v>600</v>
      </c>
      <c r="C317" s="95">
        <v>2022005</v>
      </c>
      <c r="D317" s="92" t="s">
        <v>8</v>
      </c>
      <c r="E317" s="91" t="s">
        <v>29</v>
      </c>
      <c r="F317" s="93" t="s">
        <v>10</v>
      </c>
    </row>
    <row r="318" s="85" customFormat="1" ht="22" customHeight="1" spans="1:6">
      <c r="A318" s="91">
        <v>316</v>
      </c>
      <c r="B318" s="95" t="s">
        <v>601</v>
      </c>
      <c r="C318" s="95">
        <v>2022005</v>
      </c>
      <c r="D318" s="92" t="s">
        <v>8</v>
      </c>
      <c r="E318" s="91" t="s">
        <v>602</v>
      </c>
      <c r="F318" s="93" t="s">
        <v>10</v>
      </c>
    </row>
    <row r="319" s="85" customFormat="1" ht="22" customHeight="1" spans="1:6">
      <c r="A319" s="91">
        <v>317</v>
      </c>
      <c r="B319" s="95" t="s">
        <v>603</v>
      </c>
      <c r="C319" s="95">
        <v>2022005</v>
      </c>
      <c r="D319" s="92" t="s">
        <v>8</v>
      </c>
      <c r="E319" s="91" t="s">
        <v>604</v>
      </c>
      <c r="F319" s="93" t="s">
        <v>10</v>
      </c>
    </row>
    <row r="320" s="85" customFormat="1" ht="22" customHeight="1" spans="1:6">
      <c r="A320" s="91">
        <v>318</v>
      </c>
      <c r="B320" s="95" t="s">
        <v>605</v>
      </c>
      <c r="C320" s="95">
        <v>2022005</v>
      </c>
      <c r="D320" s="92" t="s">
        <v>8</v>
      </c>
      <c r="E320" s="91" t="s">
        <v>606</v>
      </c>
      <c r="F320" s="93" t="s">
        <v>10</v>
      </c>
    </row>
    <row r="321" s="85" customFormat="1" ht="22" customHeight="1" spans="1:6">
      <c r="A321" s="91">
        <v>319</v>
      </c>
      <c r="B321" s="95" t="s">
        <v>607</v>
      </c>
      <c r="C321" s="95">
        <v>2022005</v>
      </c>
      <c r="D321" s="92" t="s">
        <v>8</v>
      </c>
      <c r="E321" s="91" t="s">
        <v>608</v>
      </c>
      <c r="F321" s="93" t="s">
        <v>10</v>
      </c>
    </row>
    <row r="322" s="85" customFormat="1" ht="22" customHeight="1" spans="1:6">
      <c r="A322" s="91">
        <v>320</v>
      </c>
      <c r="B322" s="95" t="s">
        <v>609</v>
      </c>
      <c r="C322" s="95">
        <v>2022005</v>
      </c>
      <c r="D322" s="92" t="s">
        <v>8</v>
      </c>
      <c r="E322" s="91" t="s">
        <v>610</v>
      </c>
      <c r="F322" s="93" t="s">
        <v>10</v>
      </c>
    </row>
    <row r="323" s="85" customFormat="1" ht="22" customHeight="1" spans="1:6">
      <c r="A323" s="91">
        <v>321</v>
      </c>
      <c r="B323" s="95" t="s">
        <v>611</v>
      </c>
      <c r="C323" s="95">
        <v>2022005</v>
      </c>
      <c r="D323" s="92" t="s">
        <v>8</v>
      </c>
      <c r="E323" s="91" t="s">
        <v>612</v>
      </c>
      <c r="F323" s="93" t="s">
        <v>10</v>
      </c>
    </row>
    <row r="324" s="85" customFormat="1" ht="22" customHeight="1" spans="1:6">
      <c r="A324" s="91">
        <v>322</v>
      </c>
      <c r="B324" s="95" t="s">
        <v>613</v>
      </c>
      <c r="C324" s="95">
        <v>2022005</v>
      </c>
      <c r="D324" s="92" t="s">
        <v>8</v>
      </c>
      <c r="E324" s="91" t="s">
        <v>614</v>
      </c>
      <c r="F324" s="93" t="s">
        <v>10</v>
      </c>
    </row>
    <row r="325" s="85" customFormat="1" ht="22" customHeight="1" spans="1:6">
      <c r="A325" s="91">
        <v>323</v>
      </c>
      <c r="B325" s="95" t="s">
        <v>440</v>
      </c>
      <c r="C325" s="95">
        <v>2022005</v>
      </c>
      <c r="D325" s="92" t="s">
        <v>8</v>
      </c>
      <c r="E325" s="91" t="s">
        <v>615</v>
      </c>
      <c r="F325" s="93" t="s">
        <v>10</v>
      </c>
    </row>
    <row r="326" s="85" customFormat="1" ht="22" customHeight="1" spans="1:6">
      <c r="A326" s="91">
        <v>324</v>
      </c>
      <c r="B326" s="95" t="s">
        <v>616</v>
      </c>
      <c r="C326" s="95">
        <v>2022005</v>
      </c>
      <c r="D326" s="92" t="s">
        <v>8</v>
      </c>
      <c r="E326" s="91" t="s">
        <v>617</v>
      </c>
      <c r="F326" s="93" t="s">
        <v>10</v>
      </c>
    </row>
    <row r="327" s="85" customFormat="1" ht="22" customHeight="1" spans="1:6">
      <c r="A327" s="91">
        <v>325</v>
      </c>
      <c r="B327" s="95" t="s">
        <v>618</v>
      </c>
      <c r="C327" s="95">
        <v>2022005</v>
      </c>
      <c r="D327" s="92" t="s">
        <v>8</v>
      </c>
      <c r="E327" s="91" t="s">
        <v>619</v>
      </c>
      <c r="F327" s="93" t="s">
        <v>10</v>
      </c>
    </row>
    <row r="328" s="85" customFormat="1" ht="22" customHeight="1" spans="1:6">
      <c r="A328" s="91">
        <v>326</v>
      </c>
      <c r="B328" s="95" t="s">
        <v>620</v>
      </c>
      <c r="C328" s="95">
        <v>2022005</v>
      </c>
      <c r="D328" s="92" t="s">
        <v>8</v>
      </c>
      <c r="E328" s="91" t="s">
        <v>621</v>
      </c>
      <c r="F328" s="93" t="s">
        <v>10</v>
      </c>
    </row>
    <row r="329" s="85" customFormat="1" ht="22" customHeight="1" spans="1:6">
      <c r="A329" s="91">
        <v>327</v>
      </c>
      <c r="B329" s="95" t="s">
        <v>622</v>
      </c>
      <c r="C329" s="95">
        <v>2022005</v>
      </c>
      <c r="D329" s="92" t="s">
        <v>8</v>
      </c>
      <c r="E329" s="91" t="s">
        <v>202</v>
      </c>
      <c r="F329" s="93" t="s">
        <v>10</v>
      </c>
    </row>
    <row r="330" s="85" customFormat="1" ht="22" customHeight="1" spans="1:6">
      <c r="A330" s="91">
        <v>328</v>
      </c>
      <c r="B330" s="95" t="s">
        <v>623</v>
      </c>
      <c r="C330" s="95">
        <v>2022005</v>
      </c>
      <c r="D330" s="92" t="s">
        <v>8</v>
      </c>
      <c r="E330" s="91" t="s">
        <v>113</v>
      </c>
      <c r="F330" s="93" t="s">
        <v>10</v>
      </c>
    </row>
    <row r="331" s="85" customFormat="1" ht="22" customHeight="1" spans="1:6">
      <c r="A331" s="91">
        <v>329</v>
      </c>
      <c r="B331" s="95" t="s">
        <v>624</v>
      </c>
      <c r="C331" s="95">
        <v>2022005</v>
      </c>
      <c r="D331" s="92" t="s">
        <v>8</v>
      </c>
      <c r="E331" s="91" t="s">
        <v>625</v>
      </c>
      <c r="F331" s="93" t="s">
        <v>10</v>
      </c>
    </row>
    <row r="332" s="85" customFormat="1" ht="22" customHeight="1" spans="1:6">
      <c r="A332" s="91">
        <v>330</v>
      </c>
      <c r="B332" s="95" t="s">
        <v>626</v>
      </c>
      <c r="C332" s="95">
        <v>2022005</v>
      </c>
      <c r="D332" s="92" t="s">
        <v>8</v>
      </c>
      <c r="E332" s="91" t="s">
        <v>627</v>
      </c>
      <c r="F332" s="93" t="s">
        <v>10</v>
      </c>
    </row>
    <row r="333" s="85" customFormat="1" ht="22" customHeight="1" spans="1:6">
      <c r="A333" s="91">
        <v>331</v>
      </c>
      <c r="B333" s="95" t="s">
        <v>628</v>
      </c>
      <c r="C333" s="95">
        <v>2022005</v>
      </c>
      <c r="D333" s="92" t="s">
        <v>8</v>
      </c>
      <c r="E333" s="91" t="s">
        <v>629</v>
      </c>
      <c r="F333" s="93" t="s">
        <v>10</v>
      </c>
    </row>
    <row r="334" s="85" customFormat="1" ht="22" customHeight="1" spans="1:6">
      <c r="A334" s="91">
        <v>332</v>
      </c>
      <c r="B334" s="95" t="s">
        <v>630</v>
      </c>
      <c r="C334" s="95">
        <v>2022005</v>
      </c>
      <c r="D334" s="92" t="s">
        <v>8</v>
      </c>
      <c r="E334" s="91" t="s">
        <v>631</v>
      </c>
      <c r="F334" s="93" t="s">
        <v>10</v>
      </c>
    </row>
    <row r="335" s="85" customFormat="1" ht="22" customHeight="1" spans="1:6">
      <c r="A335" s="91">
        <v>333</v>
      </c>
      <c r="B335" s="95" t="s">
        <v>632</v>
      </c>
      <c r="C335" s="95">
        <v>2022005</v>
      </c>
      <c r="D335" s="92" t="s">
        <v>8</v>
      </c>
      <c r="E335" s="91" t="s">
        <v>633</v>
      </c>
      <c r="F335" s="93" t="s">
        <v>10</v>
      </c>
    </row>
    <row r="336" s="85" customFormat="1" ht="22" customHeight="1" spans="1:6">
      <c r="A336" s="91">
        <v>334</v>
      </c>
      <c r="B336" s="95" t="s">
        <v>634</v>
      </c>
      <c r="C336" s="95">
        <v>2022005</v>
      </c>
      <c r="D336" s="92" t="s">
        <v>8</v>
      </c>
      <c r="E336" s="91" t="s">
        <v>635</v>
      </c>
      <c r="F336" s="93" t="s">
        <v>10</v>
      </c>
    </row>
    <row r="337" s="85" customFormat="1" ht="22" customHeight="1" spans="1:6">
      <c r="A337" s="91">
        <v>335</v>
      </c>
      <c r="B337" s="95" t="s">
        <v>636</v>
      </c>
      <c r="C337" s="95">
        <v>2022005</v>
      </c>
      <c r="D337" s="92" t="s">
        <v>8</v>
      </c>
      <c r="E337" s="91" t="s">
        <v>637</v>
      </c>
      <c r="F337" s="93" t="s">
        <v>10</v>
      </c>
    </row>
    <row r="338" s="85" customFormat="1" ht="22" customHeight="1" spans="1:6">
      <c r="A338" s="91">
        <v>336</v>
      </c>
      <c r="B338" s="95" t="s">
        <v>638</v>
      </c>
      <c r="C338" s="95">
        <v>2022005</v>
      </c>
      <c r="D338" s="92" t="s">
        <v>8</v>
      </c>
      <c r="E338" s="91" t="s">
        <v>639</v>
      </c>
      <c r="F338" s="93" t="s">
        <v>10</v>
      </c>
    </row>
    <row r="339" s="85" customFormat="1" ht="22" customHeight="1" spans="1:6">
      <c r="A339" s="91">
        <v>337</v>
      </c>
      <c r="B339" s="95" t="s">
        <v>640</v>
      </c>
      <c r="C339" s="95">
        <v>2022005</v>
      </c>
      <c r="D339" s="92" t="s">
        <v>8</v>
      </c>
      <c r="E339" s="91" t="s">
        <v>641</v>
      </c>
      <c r="F339" s="93" t="s">
        <v>10</v>
      </c>
    </row>
    <row r="340" s="85" customFormat="1" ht="22" customHeight="1" spans="1:6">
      <c r="A340" s="91">
        <v>338</v>
      </c>
      <c r="B340" s="95" t="s">
        <v>642</v>
      </c>
      <c r="C340" s="95">
        <v>2022005</v>
      </c>
      <c r="D340" s="92" t="s">
        <v>8</v>
      </c>
      <c r="E340" s="91" t="s">
        <v>643</v>
      </c>
      <c r="F340" s="93" t="s">
        <v>10</v>
      </c>
    </row>
    <row r="341" s="85" customFormat="1" ht="22" customHeight="1" spans="1:6">
      <c r="A341" s="91">
        <v>339</v>
      </c>
      <c r="B341" s="95" t="s">
        <v>644</v>
      </c>
      <c r="C341" s="95">
        <v>2022005</v>
      </c>
      <c r="D341" s="92" t="s">
        <v>8</v>
      </c>
      <c r="E341" s="91" t="s">
        <v>645</v>
      </c>
      <c r="F341" s="93" t="s">
        <v>10</v>
      </c>
    </row>
    <row r="342" s="85" customFormat="1" ht="22" customHeight="1" spans="1:6">
      <c r="A342" s="91">
        <v>340</v>
      </c>
      <c r="B342" s="95" t="s">
        <v>646</v>
      </c>
      <c r="C342" s="95">
        <v>2022005</v>
      </c>
      <c r="D342" s="92" t="s">
        <v>8</v>
      </c>
      <c r="E342" s="91" t="s">
        <v>647</v>
      </c>
      <c r="F342" s="93" t="s">
        <v>10</v>
      </c>
    </row>
    <row r="343" s="85" customFormat="1" ht="22" customHeight="1" spans="1:6">
      <c r="A343" s="91">
        <v>341</v>
      </c>
      <c r="B343" s="95" t="s">
        <v>648</v>
      </c>
      <c r="C343" s="95">
        <v>2022005</v>
      </c>
      <c r="D343" s="92" t="s">
        <v>8</v>
      </c>
      <c r="E343" s="91" t="s">
        <v>404</v>
      </c>
      <c r="F343" s="93" t="s">
        <v>10</v>
      </c>
    </row>
    <row r="344" s="85" customFormat="1" ht="22" customHeight="1" spans="1:6">
      <c r="A344" s="91">
        <v>342</v>
      </c>
      <c r="B344" s="95" t="s">
        <v>649</v>
      </c>
      <c r="C344" s="95">
        <v>2022005</v>
      </c>
      <c r="D344" s="92" t="s">
        <v>8</v>
      </c>
      <c r="E344" s="91" t="s">
        <v>650</v>
      </c>
      <c r="F344" s="93" t="s">
        <v>10</v>
      </c>
    </row>
    <row r="345" s="85" customFormat="1" ht="22" customHeight="1" spans="1:6">
      <c r="A345" s="91">
        <v>343</v>
      </c>
      <c r="B345" s="95" t="s">
        <v>651</v>
      </c>
      <c r="C345" s="95">
        <v>2022005</v>
      </c>
      <c r="D345" s="92" t="s">
        <v>8</v>
      </c>
      <c r="E345" s="91" t="s">
        <v>435</v>
      </c>
      <c r="F345" s="93" t="s">
        <v>10</v>
      </c>
    </row>
    <row r="346" s="85" customFormat="1" ht="22" customHeight="1" spans="1:6">
      <c r="A346" s="91">
        <v>344</v>
      </c>
      <c r="B346" s="95" t="s">
        <v>652</v>
      </c>
      <c r="C346" s="95">
        <v>2022005</v>
      </c>
      <c r="D346" s="92" t="s">
        <v>8</v>
      </c>
      <c r="E346" s="91" t="s">
        <v>653</v>
      </c>
      <c r="F346" s="93" t="s">
        <v>10</v>
      </c>
    </row>
    <row r="347" s="85" customFormat="1" ht="22" customHeight="1" spans="1:6">
      <c r="A347" s="91">
        <v>345</v>
      </c>
      <c r="B347" s="95" t="s">
        <v>654</v>
      </c>
      <c r="C347" s="95">
        <v>2022005</v>
      </c>
      <c r="D347" s="92" t="s">
        <v>8</v>
      </c>
      <c r="E347" s="91" t="s">
        <v>655</v>
      </c>
      <c r="F347" s="93" t="s">
        <v>10</v>
      </c>
    </row>
    <row r="348" s="85" customFormat="1" ht="22" customHeight="1" spans="1:6">
      <c r="A348" s="91">
        <v>346</v>
      </c>
      <c r="B348" s="95" t="s">
        <v>656</v>
      </c>
      <c r="C348" s="95">
        <v>2022005</v>
      </c>
      <c r="D348" s="92" t="s">
        <v>8</v>
      </c>
      <c r="E348" s="91" t="s">
        <v>657</v>
      </c>
      <c r="F348" s="93" t="s">
        <v>10</v>
      </c>
    </row>
    <row r="349" s="85" customFormat="1" ht="22" customHeight="1" spans="1:6">
      <c r="A349" s="91">
        <v>347</v>
      </c>
      <c r="B349" s="95" t="s">
        <v>658</v>
      </c>
      <c r="C349" s="95">
        <v>2022005</v>
      </c>
      <c r="D349" s="92" t="s">
        <v>8</v>
      </c>
      <c r="E349" s="91" t="s">
        <v>659</v>
      </c>
      <c r="F349" s="93" t="s">
        <v>10</v>
      </c>
    </row>
    <row r="350" s="85" customFormat="1" ht="22" customHeight="1" spans="1:6">
      <c r="A350" s="91">
        <v>348</v>
      </c>
      <c r="B350" s="95" t="s">
        <v>660</v>
      </c>
      <c r="C350" s="95">
        <v>2022005</v>
      </c>
      <c r="D350" s="92" t="s">
        <v>8</v>
      </c>
      <c r="E350" s="91" t="s">
        <v>661</v>
      </c>
      <c r="F350" s="93" t="s">
        <v>10</v>
      </c>
    </row>
    <row r="351" s="85" customFormat="1" ht="22" customHeight="1" spans="1:6">
      <c r="A351" s="91">
        <v>349</v>
      </c>
      <c r="B351" s="95" t="s">
        <v>662</v>
      </c>
      <c r="C351" s="95">
        <v>2022005</v>
      </c>
      <c r="D351" s="92" t="s">
        <v>8</v>
      </c>
      <c r="E351" s="91" t="s">
        <v>368</v>
      </c>
      <c r="F351" s="93" t="s">
        <v>10</v>
      </c>
    </row>
    <row r="352" s="85" customFormat="1" ht="22" customHeight="1" spans="1:6">
      <c r="A352" s="91">
        <v>350</v>
      </c>
      <c r="B352" s="95" t="s">
        <v>663</v>
      </c>
      <c r="C352" s="95">
        <v>2022005</v>
      </c>
      <c r="D352" s="92" t="s">
        <v>8</v>
      </c>
      <c r="E352" s="91" t="s">
        <v>664</v>
      </c>
      <c r="F352" s="93" t="s">
        <v>10</v>
      </c>
    </row>
    <row r="353" s="85" customFormat="1" ht="22" customHeight="1" spans="1:6">
      <c r="A353" s="91">
        <v>351</v>
      </c>
      <c r="B353" s="95" t="s">
        <v>665</v>
      </c>
      <c r="C353" s="95">
        <v>2022005</v>
      </c>
      <c r="D353" s="92" t="s">
        <v>8</v>
      </c>
      <c r="E353" s="91" t="s">
        <v>666</v>
      </c>
      <c r="F353" s="93" t="s">
        <v>10</v>
      </c>
    </row>
    <row r="354" s="85" customFormat="1" ht="22" customHeight="1" spans="1:6">
      <c r="A354" s="91">
        <v>352</v>
      </c>
      <c r="B354" s="95" t="s">
        <v>667</v>
      </c>
      <c r="C354" s="95">
        <v>2022005</v>
      </c>
      <c r="D354" s="92" t="s">
        <v>8</v>
      </c>
      <c r="E354" s="91" t="s">
        <v>668</v>
      </c>
      <c r="F354" s="93" t="s">
        <v>10</v>
      </c>
    </row>
    <row r="355" s="85" customFormat="1" ht="22" customHeight="1" spans="1:6">
      <c r="A355" s="91">
        <v>353</v>
      </c>
      <c r="B355" s="95" t="s">
        <v>669</v>
      </c>
      <c r="C355" s="95">
        <v>2022005</v>
      </c>
      <c r="D355" s="92" t="s">
        <v>8</v>
      </c>
      <c r="E355" s="91" t="s">
        <v>670</v>
      </c>
      <c r="F355" s="93" t="s">
        <v>10</v>
      </c>
    </row>
    <row r="356" s="85" customFormat="1" ht="22" customHeight="1" spans="1:6">
      <c r="A356" s="91">
        <v>354</v>
      </c>
      <c r="B356" s="95" t="s">
        <v>671</v>
      </c>
      <c r="C356" s="95">
        <v>2022005</v>
      </c>
      <c r="D356" s="92" t="s">
        <v>8</v>
      </c>
      <c r="E356" s="91" t="s">
        <v>672</v>
      </c>
      <c r="F356" s="93" t="s">
        <v>10</v>
      </c>
    </row>
    <row r="357" s="85" customFormat="1" ht="22" customHeight="1" spans="1:6">
      <c r="A357" s="91">
        <v>355</v>
      </c>
      <c r="B357" s="95" t="s">
        <v>673</v>
      </c>
      <c r="C357" s="95">
        <v>2022005</v>
      </c>
      <c r="D357" s="92" t="s">
        <v>8</v>
      </c>
      <c r="E357" s="91" t="s">
        <v>674</v>
      </c>
      <c r="F357" s="93" t="s">
        <v>10</v>
      </c>
    </row>
    <row r="358" s="85" customFormat="1" ht="22" customHeight="1" spans="1:6">
      <c r="A358" s="91">
        <v>356</v>
      </c>
      <c r="B358" s="95" t="s">
        <v>675</v>
      </c>
      <c r="C358" s="95">
        <v>2022005</v>
      </c>
      <c r="D358" s="92" t="s">
        <v>8</v>
      </c>
      <c r="E358" s="91" t="s">
        <v>674</v>
      </c>
      <c r="F358" s="93" t="s">
        <v>10</v>
      </c>
    </row>
    <row r="359" s="85" customFormat="1" ht="22" customHeight="1" spans="1:6">
      <c r="A359" s="91">
        <v>357</v>
      </c>
      <c r="B359" s="95" t="s">
        <v>676</v>
      </c>
      <c r="C359" s="95">
        <v>2022005</v>
      </c>
      <c r="D359" s="92" t="s">
        <v>8</v>
      </c>
      <c r="E359" s="91" t="s">
        <v>674</v>
      </c>
      <c r="F359" s="93" t="s">
        <v>10</v>
      </c>
    </row>
    <row r="360" s="85" customFormat="1" ht="22" customHeight="1" spans="1:6">
      <c r="A360" s="91">
        <v>358</v>
      </c>
      <c r="B360" s="92" t="s">
        <v>677</v>
      </c>
      <c r="C360" s="92">
        <v>2022001</v>
      </c>
      <c r="D360" s="92" t="s">
        <v>678</v>
      </c>
      <c r="E360" s="91" t="s">
        <v>679</v>
      </c>
      <c r="F360" s="96" t="s">
        <v>680</v>
      </c>
    </row>
    <row r="361" s="85" customFormat="1" ht="22" customHeight="1" spans="1:6">
      <c r="A361" s="91">
        <v>359</v>
      </c>
      <c r="B361" s="94" t="s">
        <v>681</v>
      </c>
      <c r="C361" s="94" t="s">
        <v>682</v>
      </c>
      <c r="D361" s="92" t="s">
        <v>678</v>
      </c>
      <c r="E361" s="91" t="s">
        <v>683</v>
      </c>
      <c r="F361" s="96" t="s">
        <v>680</v>
      </c>
    </row>
    <row r="362" s="85" customFormat="1" ht="22" customHeight="1" spans="1:6">
      <c r="A362" s="91">
        <v>360</v>
      </c>
      <c r="B362" s="95" t="s">
        <v>684</v>
      </c>
      <c r="C362" s="95">
        <v>2022001</v>
      </c>
      <c r="D362" s="92" t="s">
        <v>678</v>
      </c>
      <c r="E362" s="91" t="s">
        <v>685</v>
      </c>
      <c r="F362" s="96" t="s">
        <v>680</v>
      </c>
    </row>
    <row r="363" s="85" customFormat="1" ht="22" customHeight="1" spans="1:6">
      <c r="A363" s="91">
        <v>361</v>
      </c>
      <c r="B363" s="95" t="s">
        <v>686</v>
      </c>
      <c r="C363" s="95">
        <v>2022001</v>
      </c>
      <c r="D363" s="92" t="s">
        <v>678</v>
      </c>
      <c r="E363" s="91" t="s">
        <v>687</v>
      </c>
      <c r="F363" s="96" t="s">
        <v>680</v>
      </c>
    </row>
    <row r="364" s="85" customFormat="1" ht="22" customHeight="1" spans="1:6">
      <c r="A364" s="91">
        <v>362</v>
      </c>
      <c r="B364" s="95" t="s">
        <v>688</v>
      </c>
      <c r="C364" s="95">
        <v>2022004</v>
      </c>
      <c r="D364" s="92" t="s">
        <v>678</v>
      </c>
      <c r="E364" s="91" t="s">
        <v>689</v>
      </c>
      <c r="F364" s="96" t="s">
        <v>680</v>
      </c>
    </row>
    <row r="365" s="85" customFormat="1" ht="22" customHeight="1" spans="1:6">
      <c r="A365" s="91">
        <v>363</v>
      </c>
      <c r="B365" s="94" t="s">
        <v>690</v>
      </c>
      <c r="C365" s="94" t="s">
        <v>691</v>
      </c>
      <c r="D365" s="92" t="s">
        <v>678</v>
      </c>
      <c r="E365" s="91" t="s">
        <v>692</v>
      </c>
      <c r="F365" s="96" t="s">
        <v>680</v>
      </c>
    </row>
    <row r="366" s="85" customFormat="1" ht="22" customHeight="1" spans="1:6">
      <c r="A366" s="91">
        <v>364</v>
      </c>
      <c r="B366" s="94" t="s">
        <v>693</v>
      </c>
      <c r="C366" s="94" t="s">
        <v>691</v>
      </c>
      <c r="D366" s="92" t="s">
        <v>678</v>
      </c>
      <c r="E366" s="91" t="s">
        <v>694</v>
      </c>
      <c r="F366" s="96" t="s">
        <v>680</v>
      </c>
    </row>
    <row r="367" s="85" customFormat="1" ht="22" customHeight="1" spans="1:6">
      <c r="A367" s="91">
        <v>365</v>
      </c>
      <c r="B367" s="94" t="s">
        <v>695</v>
      </c>
      <c r="C367" s="94" t="s">
        <v>696</v>
      </c>
      <c r="D367" s="92" t="s">
        <v>678</v>
      </c>
      <c r="E367" s="91" t="s">
        <v>697</v>
      </c>
      <c r="F367" s="96" t="s">
        <v>680</v>
      </c>
    </row>
    <row r="368" s="85" customFormat="1" ht="22" customHeight="1" spans="1:6">
      <c r="A368" s="91">
        <v>366</v>
      </c>
      <c r="B368" s="94" t="s">
        <v>698</v>
      </c>
      <c r="C368" s="94" t="s">
        <v>691</v>
      </c>
      <c r="D368" s="92" t="s">
        <v>678</v>
      </c>
      <c r="E368" s="91" t="s">
        <v>699</v>
      </c>
      <c r="F368" s="96" t="s">
        <v>680</v>
      </c>
    </row>
    <row r="369" s="85" customFormat="1" ht="22" customHeight="1" spans="1:6">
      <c r="A369" s="91">
        <v>367</v>
      </c>
      <c r="B369" s="94" t="s">
        <v>700</v>
      </c>
      <c r="C369" s="94" t="s">
        <v>682</v>
      </c>
      <c r="D369" s="92" t="s">
        <v>678</v>
      </c>
      <c r="E369" s="91" t="s">
        <v>701</v>
      </c>
      <c r="F369" s="96" t="s">
        <v>680</v>
      </c>
    </row>
    <row r="370" s="85" customFormat="1" ht="22" customHeight="1" spans="1:6">
      <c r="A370" s="91">
        <v>368</v>
      </c>
      <c r="B370" s="94" t="s">
        <v>702</v>
      </c>
      <c r="C370" s="94" t="s">
        <v>696</v>
      </c>
      <c r="D370" s="92" t="s">
        <v>678</v>
      </c>
      <c r="E370" s="91" t="s">
        <v>703</v>
      </c>
      <c r="F370" s="96" t="s">
        <v>680</v>
      </c>
    </row>
    <row r="371" s="85" customFormat="1" ht="22" customHeight="1" spans="1:6">
      <c r="A371" s="91">
        <v>369</v>
      </c>
      <c r="B371" s="94" t="s">
        <v>704</v>
      </c>
      <c r="C371" s="94" t="s">
        <v>696</v>
      </c>
      <c r="D371" s="92" t="s">
        <v>678</v>
      </c>
      <c r="E371" s="91" t="s">
        <v>705</v>
      </c>
      <c r="F371" s="96" t="s">
        <v>680</v>
      </c>
    </row>
    <row r="372" s="85" customFormat="1" ht="22" customHeight="1" spans="1:6">
      <c r="A372" s="91">
        <v>370</v>
      </c>
      <c r="B372" s="94" t="s">
        <v>706</v>
      </c>
      <c r="C372" s="94" t="s">
        <v>682</v>
      </c>
      <c r="D372" s="92" t="s">
        <v>678</v>
      </c>
      <c r="E372" s="91" t="s">
        <v>707</v>
      </c>
      <c r="F372" s="96" t="s">
        <v>680</v>
      </c>
    </row>
    <row r="373" s="85" customFormat="1" ht="22" customHeight="1" spans="1:6">
      <c r="A373" s="91">
        <v>371</v>
      </c>
      <c r="B373" s="94" t="s">
        <v>708</v>
      </c>
      <c r="C373" s="94" t="s">
        <v>696</v>
      </c>
      <c r="D373" s="92" t="s">
        <v>678</v>
      </c>
      <c r="E373" s="91" t="s">
        <v>709</v>
      </c>
      <c r="F373" s="96" t="s">
        <v>680</v>
      </c>
    </row>
    <row r="374" s="85" customFormat="1" ht="22" customHeight="1" spans="1:6">
      <c r="A374" s="91">
        <v>372</v>
      </c>
      <c r="B374" s="94" t="s">
        <v>710</v>
      </c>
      <c r="C374" s="94" t="s">
        <v>682</v>
      </c>
      <c r="D374" s="92" t="s">
        <v>678</v>
      </c>
      <c r="E374" s="91" t="s">
        <v>711</v>
      </c>
      <c r="F374" s="96" t="s">
        <v>680</v>
      </c>
    </row>
    <row r="375" s="85" customFormat="1" ht="22" customHeight="1" spans="1:6">
      <c r="A375" s="91">
        <v>373</v>
      </c>
      <c r="B375" s="94" t="s">
        <v>712</v>
      </c>
      <c r="C375" s="94" t="s">
        <v>691</v>
      </c>
      <c r="D375" s="92" t="s">
        <v>678</v>
      </c>
      <c r="E375" s="91" t="s">
        <v>713</v>
      </c>
      <c r="F375" s="96" t="s">
        <v>680</v>
      </c>
    </row>
    <row r="376" s="85" customFormat="1" ht="22" customHeight="1" spans="1:6">
      <c r="A376" s="91">
        <v>374</v>
      </c>
      <c r="B376" s="94" t="s">
        <v>714</v>
      </c>
      <c r="C376" s="94" t="s">
        <v>696</v>
      </c>
      <c r="D376" s="92" t="s">
        <v>678</v>
      </c>
      <c r="E376" s="91" t="s">
        <v>707</v>
      </c>
      <c r="F376" s="96" t="s">
        <v>680</v>
      </c>
    </row>
    <row r="377" s="85" customFormat="1" ht="22" customHeight="1" spans="1:6">
      <c r="A377" s="91">
        <v>375</v>
      </c>
      <c r="B377" s="94" t="s">
        <v>715</v>
      </c>
      <c r="C377" s="94" t="s">
        <v>696</v>
      </c>
      <c r="D377" s="92" t="s">
        <v>678</v>
      </c>
      <c r="E377" s="91" t="s">
        <v>716</v>
      </c>
      <c r="F377" s="96" t="s">
        <v>680</v>
      </c>
    </row>
    <row r="378" s="85" customFormat="1" ht="22" customHeight="1" spans="1:6">
      <c r="A378" s="91">
        <v>376</v>
      </c>
      <c r="B378" s="94" t="s">
        <v>717</v>
      </c>
      <c r="C378" s="94" t="s">
        <v>696</v>
      </c>
      <c r="D378" s="92" t="s">
        <v>678</v>
      </c>
      <c r="E378" s="91" t="s">
        <v>718</v>
      </c>
      <c r="F378" s="96" t="s">
        <v>680</v>
      </c>
    </row>
    <row r="379" s="85" customFormat="1" ht="22" customHeight="1" spans="1:6">
      <c r="A379" s="91">
        <v>377</v>
      </c>
      <c r="B379" s="94" t="s">
        <v>719</v>
      </c>
      <c r="C379" s="94" t="s">
        <v>696</v>
      </c>
      <c r="D379" s="92" t="s">
        <v>678</v>
      </c>
      <c r="E379" s="91" t="s">
        <v>720</v>
      </c>
      <c r="F379" s="96" t="s">
        <v>680</v>
      </c>
    </row>
    <row r="380" s="85" customFormat="1" ht="22" customHeight="1" spans="1:6">
      <c r="A380" s="91">
        <v>378</v>
      </c>
      <c r="B380" s="94" t="s">
        <v>721</v>
      </c>
      <c r="C380" s="94" t="s">
        <v>691</v>
      </c>
      <c r="D380" s="92" t="s">
        <v>678</v>
      </c>
      <c r="E380" s="91" t="s">
        <v>722</v>
      </c>
      <c r="F380" s="96" t="s">
        <v>680</v>
      </c>
    </row>
    <row r="381" s="85" customFormat="1" ht="22" customHeight="1" spans="1:6">
      <c r="A381" s="91">
        <v>379</v>
      </c>
      <c r="B381" s="94" t="s">
        <v>723</v>
      </c>
      <c r="C381" s="94" t="s">
        <v>724</v>
      </c>
      <c r="D381" s="92" t="s">
        <v>678</v>
      </c>
      <c r="E381" s="91" t="s">
        <v>725</v>
      </c>
      <c r="F381" s="96" t="s">
        <v>680</v>
      </c>
    </row>
    <row r="382" s="85" customFormat="1" ht="22" customHeight="1" spans="1:6">
      <c r="A382" s="91">
        <v>380</v>
      </c>
      <c r="B382" s="94" t="s">
        <v>726</v>
      </c>
      <c r="C382" s="94" t="s">
        <v>682</v>
      </c>
      <c r="D382" s="92" t="s">
        <v>678</v>
      </c>
      <c r="E382" s="91" t="s">
        <v>727</v>
      </c>
      <c r="F382" s="96" t="s">
        <v>680</v>
      </c>
    </row>
    <row r="383" s="85" customFormat="1" ht="22" customHeight="1" spans="1:6">
      <c r="A383" s="91">
        <v>381</v>
      </c>
      <c r="B383" s="94" t="s">
        <v>728</v>
      </c>
      <c r="C383" s="94" t="s">
        <v>691</v>
      </c>
      <c r="D383" s="92" t="s">
        <v>678</v>
      </c>
      <c r="E383" s="91" t="s">
        <v>729</v>
      </c>
      <c r="F383" s="96" t="s">
        <v>680</v>
      </c>
    </row>
    <row r="384" s="85" customFormat="1" ht="22" customHeight="1" spans="1:6">
      <c r="A384" s="91">
        <v>382</v>
      </c>
      <c r="B384" s="94" t="s">
        <v>730</v>
      </c>
      <c r="C384" s="94" t="s">
        <v>691</v>
      </c>
      <c r="D384" s="92" t="s">
        <v>678</v>
      </c>
      <c r="E384" s="91" t="s">
        <v>731</v>
      </c>
      <c r="F384" s="96" t="s">
        <v>680</v>
      </c>
    </row>
    <row r="385" s="85" customFormat="1" ht="22" customHeight="1" spans="1:6">
      <c r="A385" s="91">
        <v>383</v>
      </c>
      <c r="B385" s="94" t="s">
        <v>732</v>
      </c>
      <c r="C385" s="94" t="s">
        <v>691</v>
      </c>
      <c r="D385" s="92" t="s">
        <v>678</v>
      </c>
      <c r="E385" s="91" t="s">
        <v>733</v>
      </c>
      <c r="F385" s="96" t="s">
        <v>680</v>
      </c>
    </row>
    <row r="386" s="85" customFormat="1" ht="22" customHeight="1" spans="1:6">
      <c r="A386" s="91">
        <v>384</v>
      </c>
      <c r="B386" s="94" t="s">
        <v>734</v>
      </c>
      <c r="C386" s="94" t="s">
        <v>691</v>
      </c>
      <c r="D386" s="92" t="s">
        <v>678</v>
      </c>
      <c r="E386" s="91" t="s">
        <v>735</v>
      </c>
      <c r="F386" s="96" t="s">
        <v>680</v>
      </c>
    </row>
    <row r="387" s="85" customFormat="1" ht="22" customHeight="1" spans="1:6">
      <c r="A387" s="91">
        <v>385</v>
      </c>
      <c r="B387" s="94" t="s">
        <v>736</v>
      </c>
      <c r="C387" s="94" t="s">
        <v>691</v>
      </c>
      <c r="D387" s="92" t="s">
        <v>678</v>
      </c>
      <c r="E387" s="91" t="s">
        <v>737</v>
      </c>
      <c r="F387" s="96" t="s">
        <v>680</v>
      </c>
    </row>
    <row r="388" s="85" customFormat="1" ht="22" customHeight="1" spans="1:6">
      <c r="A388" s="91">
        <v>386</v>
      </c>
      <c r="B388" s="94" t="s">
        <v>738</v>
      </c>
      <c r="C388" s="94" t="s">
        <v>682</v>
      </c>
      <c r="D388" s="92" t="s">
        <v>678</v>
      </c>
      <c r="E388" s="91" t="s">
        <v>739</v>
      </c>
      <c r="F388" s="96" t="s">
        <v>680</v>
      </c>
    </row>
    <row r="389" s="85" customFormat="1" ht="22" customHeight="1" spans="1:6">
      <c r="A389" s="91">
        <v>387</v>
      </c>
      <c r="B389" s="94" t="s">
        <v>740</v>
      </c>
      <c r="C389" s="94" t="s">
        <v>696</v>
      </c>
      <c r="D389" s="92" t="s">
        <v>678</v>
      </c>
      <c r="E389" s="91" t="s">
        <v>741</v>
      </c>
      <c r="F389" s="96" t="s">
        <v>680</v>
      </c>
    </row>
    <row r="390" s="85" customFormat="1" ht="22" customHeight="1" spans="1:6">
      <c r="A390" s="91">
        <v>388</v>
      </c>
      <c r="B390" s="94" t="s">
        <v>742</v>
      </c>
      <c r="C390" s="94" t="s">
        <v>682</v>
      </c>
      <c r="D390" s="92" t="s">
        <v>678</v>
      </c>
      <c r="E390" s="91" t="s">
        <v>743</v>
      </c>
      <c r="F390" s="96" t="s">
        <v>680</v>
      </c>
    </row>
    <row r="391" s="85" customFormat="1" ht="22" customHeight="1" spans="1:6">
      <c r="A391" s="91">
        <v>389</v>
      </c>
      <c r="B391" s="94" t="s">
        <v>744</v>
      </c>
      <c r="C391" s="94" t="s">
        <v>696</v>
      </c>
      <c r="D391" s="92" t="s">
        <v>678</v>
      </c>
      <c r="E391" s="91" t="s">
        <v>745</v>
      </c>
      <c r="F391" s="96" t="s">
        <v>680</v>
      </c>
    </row>
    <row r="392" s="85" customFormat="1" ht="22" customHeight="1" spans="1:6">
      <c r="A392" s="91">
        <v>390</v>
      </c>
      <c r="B392" s="94" t="s">
        <v>746</v>
      </c>
      <c r="C392" s="94" t="s">
        <v>696</v>
      </c>
      <c r="D392" s="92" t="s">
        <v>678</v>
      </c>
      <c r="E392" s="91" t="s">
        <v>747</v>
      </c>
      <c r="F392" s="96" t="s">
        <v>680</v>
      </c>
    </row>
    <row r="393" s="85" customFormat="1" ht="22" customHeight="1" spans="1:6">
      <c r="A393" s="91">
        <v>391</v>
      </c>
      <c r="B393" s="94" t="s">
        <v>748</v>
      </c>
      <c r="C393" s="94" t="s">
        <v>724</v>
      </c>
      <c r="D393" s="92" t="s">
        <v>678</v>
      </c>
      <c r="E393" s="91" t="s">
        <v>735</v>
      </c>
      <c r="F393" s="96" t="s">
        <v>680</v>
      </c>
    </row>
    <row r="394" s="85" customFormat="1" ht="22" customHeight="1" spans="1:6">
      <c r="A394" s="91">
        <v>392</v>
      </c>
      <c r="B394" s="94" t="s">
        <v>749</v>
      </c>
      <c r="C394" s="94" t="s">
        <v>691</v>
      </c>
      <c r="D394" s="92" t="s">
        <v>678</v>
      </c>
      <c r="E394" s="91" t="s">
        <v>750</v>
      </c>
      <c r="F394" s="96" t="s">
        <v>680</v>
      </c>
    </row>
    <row r="395" s="85" customFormat="1" ht="22" customHeight="1" spans="1:6">
      <c r="A395" s="91">
        <v>393</v>
      </c>
      <c r="B395" s="94" t="s">
        <v>751</v>
      </c>
      <c r="C395" s="94" t="s">
        <v>691</v>
      </c>
      <c r="D395" s="92" t="s">
        <v>678</v>
      </c>
      <c r="E395" s="91" t="s">
        <v>752</v>
      </c>
      <c r="F395" s="96" t="s">
        <v>680</v>
      </c>
    </row>
    <row r="396" s="85" customFormat="1" ht="22" customHeight="1" spans="1:6">
      <c r="A396" s="91">
        <v>394</v>
      </c>
      <c r="B396" s="94" t="s">
        <v>753</v>
      </c>
      <c r="C396" s="94" t="s">
        <v>691</v>
      </c>
      <c r="D396" s="92" t="s">
        <v>678</v>
      </c>
      <c r="E396" s="91" t="s">
        <v>754</v>
      </c>
      <c r="F396" s="96" t="s">
        <v>680</v>
      </c>
    </row>
    <row r="397" s="85" customFormat="1" ht="22" customHeight="1" spans="1:6">
      <c r="A397" s="91">
        <v>395</v>
      </c>
      <c r="B397" s="94" t="s">
        <v>755</v>
      </c>
      <c r="C397" s="94" t="s">
        <v>696</v>
      </c>
      <c r="D397" s="92" t="s">
        <v>678</v>
      </c>
      <c r="E397" s="91" t="s">
        <v>756</v>
      </c>
      <c r="F397" s="96" t="s">
        <v>680</v>
      </c>
    </row>
    <row r="398" s="85" customFormat="1" ht="22" customHeight="1" spans="1:6">
      <c r="A398" s="91">
        <v>396</v>
      </c>
      <c r="B398" s="94" t="s">
        <v>757</v>
      </c>
      <c r="C398" s="94" t="s">
        <v>691</v>
      </c>
      <c r="D398" s="92" t="s">
        <v>678</v>
      </c>
      <c r="E398" s="91" t="s">
        <v>758</v>
      </c>
      <c r="F398" s="96" t="s">
        <v>680</v>
      </c>
    </row>
    <row r="399" s="85" customFormat="1" ht="22" customHeight="1" spans="1:6">
      <c r="A399" s="91">
        <v>397</v>
      </c>
      <c r="B399" s="94" t="s">
        <v>759</v>
      </c>
      <c r="C399" s="94" t="s">
        <v>696</v>
      </c>
      <c r="D399" s="92" t="s">
        <v>678</v>
      </c>
      <c r="E399" s="91" t="s">
        <v>760</v>
      </c>
      <c r="F399" s="96" t="s">
        <v>680</v>
      </c>
    </row>
    <row r="400" s="85" customFormat="1" ht="22" customHeight="1" spans="1:6">
      <c r="A400" s="91">
        <v>398</v>
      </c>
      <c r="B400" s="94" t="s">
        <v>761</v>
      </c>
      <c r="C400" s="94" t="s">
        <v>682</v>
      </c>
      <c r="D400" s="92" t="s">
        <v>678</v>
      </c>
      <c r="E400" s="91" t="s">
        <v>762</v>
      </c>
      <c r="F400" s="96" t="s">
        <v>680</v>
      </c>
    </row>
    <row r="401" s="85" customFormat="1" ht="22" customHeight="1" spans="1:6">
      <c r="A401" s="91">
        <v>399</v>
      </c>
      <c r="B401" s="94" t="s">
        <v>763</v>
      </c>
      <c r="C401" s="94" t="s">
        <v>696</v>
      </c>
      <c r="D401" s="92" t="s">
        <v>678</v>
      </c>
      <c r="E401" s="91" t="s">
        <v>764</v>
      </c>
      <c r="F401" s="96" t="s">
        <v>680</v>
      </c>
    </row>
    <row r="402" s="85" customFormat="1" ht="22" customHeight="1" spans="1:6">
      <c r="A402" s="91">
        <v>400</v>
      </c>
      <c r="B402" s="94" t="s">
        <v>765</v>
      </c>
      <c r="C402" s="94" t="s">
        <v>724</v>
      </c>
      <c r="D402" s="92" t="s">
        <v>678</v>
      </c>
      <c r="E402" s="91" t="s">
        <v>766</v>
      </c>
      <c r="F402" s="96" t="s">
        <v>680</v>
      </c>
    </row>
    <row r="403" s="85" customFormat="1" ht="22" customHeight="1" spans="1:6">
      <c r="A403" s="91">
        <v>401</v>
      </c>
      <c r="B403" s="94" t="s">
        <v>767</v>
      </c>
      <c r="C403" s="94" t="s">
        <v>696</v>
      </c>
      <c r="D403" s="92" t="s">
        <v>678</v>
      </c>
      <c r="E403" s="91" t="s">
        <v>768</v>
      </c>
      <c r="F403" s="96" t="s">
        <v>680</v>
      </c>
    </row>
    <row r="404" s="85" customFormat="1" ht="22" customHeight="1" spans="1:6">
      <c r="A404" s="91">
        <v>402</v>
      </c>
      <c r="B404" s="94" t="s">
        <v>769</v>
      </c>
      <c r="C404" s="94" t="s">
        <v>724</v>
      </c>
      <c r="D404" s="92" t="s">
        <v>678</v>
      </c>
      <c r="E404" s="91" t="s">
        <v>770</v>
      </c>
      <c r="F404" s="96" t="s">
        <v>680</v>
      </c>
    </row>
    <row r="405" s="85" customFormat="1" ht="22" customHeight="1" spans="1:6">
      <c r="A405" s="91">
        <v>403</v>
      </c>
      <c r="B405" s="94" t="s">
        <v>771</v>
      </c>
      <c r="C405" s="94" t="s">
        <v>724</v>
      </c>
      <c r="D405" s="92" t="s">
        <v>678</v>
      </c>
      <c r="E405" s="91" t="s">
        <v>772</v>
      </c>
      <c r="F405" s="96" t="s">
        <v>680</v>
      </c>
    </row>
    <row r="406" s="85" customFormat="1" ht="22" customHeight="1" spans="1:6">
      <c r="A406" s="91">
        <v>404</v>
      </c>
      <c r="B406" s="94" t="s">
        <v>773</v>
      </c>
      <c r="C406" s="94" t="s">
        <v>691</v>
      </c>
      <c r="D406" s="92" t="s">
        <v>678</v>
      </c>
      <c r="E406" s="91" t="s">
        <v>774</v>
      </c>
      <c r="F406" s="96" t="s">
        <v>680</v>
      </c>
    </row>
    <row r="407" s="85" customFormat="1" ht="22" customHeight="1" spans="1:6">
      <c r="A407" s="91">
        <v>405</v>
      </c>
      <c r="B407" s="94" t="s">
        <v>775</v>
      </c>
      <c r="C407" s="94" t="s">
        <v>691</v>
      </c>
      <c r="D407" s="92" t="s">
        <v>678</v>
      </c>
      <c r="E407" s="91" t="s">
        <v>776</v>
      </c>
      <c r="F407" s="96" t="s">
        <v>680</v>
      </c>
    </row>
    <row r="408" s="85" customFormat="1" ht="22" customHeight="1" spans="1:6">
      <c r="A408" s="91">
        <v>406</v>
      </c>
      <c r="B408" s="94" t="s">
        <v>777</v>
      </c>
      <c r="C408" s="94" t="s">
        <v>724</v>
      </c>
      <c r="D408" s="92" t="s">
        <v>678</v>
      </c>
      <c r="E408" s="91" t="s">
        <v>778</v>
      </c>
      <c r="F408" s="96" t="s">
        <v>680</v>
      </c>
    </row>
    <row r="409" s="85" customFormat="1" ht="22" customHeight="1" spans="1:6">
      <c r="A409" s="91">
        <v>407</v>
      </c>
      <c r="B409" s="94" t="s">
        <v>779</v>
      </c>
      <c r="C409" s="94" t="s">
        <v>724</v>
      </c>
      <c r="D409" s="92" t="s">
        <v>678</v>
      </c>
      <c r="E409" s="91" t="s">
        <v>780</v>
      </c>
      <c r="F409" s="96" t="s">
        <v>680</v>
      </c>
    </row>
    <row r="410" s="85" customFormat="1" ht="22" customHeight="1" spans="1:6">
      <c r="A410" s="91">
        <v>408</v>
      </c>
      <c r="B410" s="94" t="s">
        <v>781</v>
      </c>
      <c r="C410" s="94" t="s">
        <v>696</v>
      </c>
      <c r="D410" s="92" t="s">
        <v>678</v>
      </c>
      <c r="E410" s="91" t="s">
        <v>782</v>
      </c>
      <c r="F410" s="96" t="s">
        <v>680</v>
      </c>
    </row>
    <row r="411" s="85" customFormat="1" ht="22" customHeight="1" spans="1:6">
      <c r="A411" s="91">
        <v>409</v>
      </c>
      <c r="B411" s="94" t="s">
        <v>783</v>
      </c>
      <c r="C411" s="94" t="s">
        <v>691</v>
      </c>
      <c r="D411" s="92" t="s">
        <v>678</v>
      </c>
      <c r="E411" s="91" t="s">
        <v>784</v>
      </c>
      <c r="F411" s="96" t="s">
        <v>680</v>
      </c>
    </row>
    <row r="412" s="85" customFormat="1" ht="22" customHeight="1" spans="1:6">
      <c r="A412" s="91">
        <v>410</v>
      </c>
      <c r="B412" s="94" t="s">
        <v>785</v>
      </c>
      <c r="C412" s="94" t="s">
        <v>696</v>
      </c>
      <c r="D412" s="92" t="s">
        <v>678</v>
      </c>
      <c r="E412" s="91" t="s">
        <v>786</v>
      </c>
      <c r="F412" s="96" t="s">
        <v>680</v>
      </c>
    </row>
    <row r="413" s="85" customFormat="1" ht="22" customHeight="1" spans="1:6">
      <c r="A413" s="91">
        <v>411</v>
      </c>
      <c r="B413" s="94" t="s">
        <v>787</v>
      </c>
      <c r="C413" s="94" t="s">
        <v>691</v>
      </c>
      <c r="D413" s="92" t="s">
        <v>678</v>
      </c>
      <c r="E413" s="91" t="s">
        <v>788</v>
      </c>
      <c r="F413" s="96" t="s">
        <v>680</v>
      </c>
    </row>
    <row r="414" s="85" customFormat="1" ht="22" customHeight="1" spans="1:6">
      <c r="A414" s="91">
        <v>412</v>
      </c>
      <c r="B414" s="94" t="s">
        <v>789</v>
      </c>
      <c r="C414" s="94" t="s">
        <v>724</v>
      </c>
      <c r="D414" s="92" t="s">
        <v>678</v>
      </c>
      <c r="E414" s="91" t="s">
        <v>790</v>
      </c>
      <c r="F414" s="96" t="s">
        <v>680</v>
      </c>
    </row>
    <row r="415" s="85" customFormat="1" ht="22" customHeight="1" spans="1:6">
      <c r="A415" s="91">
        <v>413</v>
      </c>
      <c r="B415" s="94" t="s">
        <v>791</v>
      </c>
      <c r="C415" s="94" t="s">
        <v>696</v>
      </c>
      <c r="D415" s="92" t="s">
        <v>678</v>
      </c>
      <c r="E415" s="91" t="s">
        <v>792</v>
      </c>
      <c r="F415" s="96" t="s">
        <v>680</v>
      </c>
    </row>
    <row r="416" s="85" customFormat="1" ht="22" customHeight="1" spans="1:6">
      <c r="A416" s="91">
        <v>414</v>
      </c>
      <c r="B416" s="94" t="s">
        <v>793</v>
      </c>
      <c r="C416" s="94" t="s">
        <v>691</v>
      </c>
      <c r="D416" s="92" t="s">
        <v>678</v>
      </c>
      <c r="E416" s="91" t="s">
        <v>794</v>
      </c>
      <c r="F416" s="96" t="s">
        <v>680</v>
      </c>
    </row>
    <row r="417" s="85" customFormat="1" ht="22" customHeight="1" spans="1:6">
      <c r="A417" s="91">
        <v>415</v>
      </c>
      <c r="B417" s="94" t="s">
        <v>795</v>
      </c>
      <c r="C417" s="94" t="s">
        <v>682</v>
      </c>
      <c r="D417" s="92" t="s">
        <v>678</v>
      </c>
      <c r="E417" s="91" t="s">
        <v>699</v>
      </c>
      <c r="F417" s="96" t="s">
        <v>680</v>
      </c>
    </row>
    <row r="418" s="85" customFormat="1" ht="22" customHeight="1" spans="1:6">
      <c r="A418" s="91">
        <v>416</v>
      </c>
      <c r="B418" s="94" t="s">
        <v>796</v>
      </c>
      <c r="C418" s="94" t="s">
        <v>682</v>
      </c>
      <c r="D418" s="92" t="s">
        <v>678</v>
      </c>
      <c r="E418" s="91" t="s">
        <v>699</v>
      </c>
      <c r="F418" s="96" t="s">
        <v>680</v>
      </c>
    </row>
    <row r="419" s="85" customFormat="1" ht="22" customHeight="1" spans="1:6">
      <c r="A419" s="91">
        <v>417</v>
      </c>
      <c r="B419" s="94" t="s">
        <v>797</v>
      </c>
      <c r="C419" s="94" t="s">
        <v>691</v>
      </c>
      <c r="D419" s="92" t="s">
        <v>678</v>
      </c>
      <c r="E419" s="91" t="s">
        <v>798</v>
      </c>
      <c r="F419" s="96" t="s">
        <v>680</v>
      </c>
    </row>
    <row r="420" s="85" customFormat="1" ht="22" customHeight="1" spans="1:6">
      <c r="A420" s="91">
        <v>418</v>
      </c>
      <c r="B420" s="94" t="s">
        <v>799</v>
      </c>
      <c r="C420" s="94" t="s">
        <v>691</v>
      </c>
      <c r="D420" s="92" t="s">
        <v>678</v>
      </c>
      <c r="E420" s="91" t="s">
        <v>800</v>
      </c>
      <c r="F420" s="96" t="s">
        <v>680</v>
      </c>
    </row>
    <row r="421" s="85" customFormat="1" ht="22" customHeight="1" spans="1:6">
      <c r="A421" s="91">
        <v>419</v>
      </c>
      <c r="B421" s="94" t="s">
        <v>801</v>
      </c>
      <c r="C421" s="94" t="s">
        <v>682</v>
      </c>
      <c r="D421" s="92" t="s">
        <v>678</v>
      </c>
      <c r="E421" s="91" t="s">
        <v>802</v>
      </c>
      <c r="F421" s="96" t="s">
        <v>680</v>
      </c>
    </row>
    <row r="422" s="85" customFormat="1" ht="22" customHeight="1" spans="1:6">
      <c r="A422" s="91">
        <v>420</v>
      </c>
      <c r="B422" s="94" t="s">
        <v>803</v>
      </c>
      <c r="C422" s="94" t="s">
        <v>696</v>
      </c>
      <c r="D422" s="92" t="s">
        <v>678</v>
      </c>
      <c r="E422" s="91" t="s">
        <v>804</v>
      </c>
      <c r="F422" s="96" t="s">
        <v>680</v>
      </c>
    </row>
    <row r="423" s="85" customFormat="1" ht="22" customHeight="1" spans="1:6">
      <c r="A423" s="91">
        <v>421</v>
      </c>
      <c r="B423" s="94" t="s">
        <v>805</v>
      </c>
      <c r="C423" s="94" t="s">
        <v>682</v>
      </c>
      <c r="D423" s="92" t="s">
        <v>678</v>
      </c>
      <c r="E423" s="91" t="s">
        <v>806</v>
      </c>
      <c r="F423" s="96" t="s">
        <v>680</v>
      </c>
    </row>
    <row r="424" s="85" customFormat="1" ht="22" customHeight="1" spans="1:6">
      <c r="A424" s="91">
        <v>422</v>
      </c>
      <c r="B424" s="94" t="s">
        <v>807</v>
      </c>
      <c r="C424" s="94" t="s">
        <v>724</v>
      </c>
      <c r="D424" s="92" t="s">
        <v>678</v>
      </c>
      <c r="E424" s="91" t="s">
        <v>808</v>
      </c>
      <c r="F424" s="96" t="s">
        <v>680</v>
      </c>
    </row>
    <row r="425" s="85" customFormat="1" ht="22" customHeight="1" spans="1:6">
      <c r="A425" s="91">
        <v>423</v>
      </c>
      <c r="B425" s="94" t="s">
        <v>809</v>
      </c>
      <c r="C425" s="94" t="s">
        <v>724</v>
      </c>
      <c r="D425" s="92" t="s">
        <v>678</v>
      </c>
      <c r="E425" s="91" t="s">
        <v>810</v>
      </c>
      <c r="F425" s="96" t="s">
        <v>680</v>
      </c>
    </row>
    <row r="426" s="85" customFormat="1" ht="22" customHeight="1" spans="1:6">
      <c r="A426" s="91">
        <v>424</v>
      </c>
      <c r="B426" s="94" t="s">
        <v>811</v>
      </c>
      <c r="C426" s="94" t="s">
        <v>724</v>
      </c>
      <c r="D426" s="92" t="s">
        <v>678</v>
      </c>
      <c r="E426" s="91" t="s">
        <v>762</v>
      </c>
      <c r="F426" s="96" t="s">
        <v>680</v>
      </c>
    </row>
    <row r="427" s="85" customFormat="1" ht="22" customHeight="1" spans="1:6">
      <c r="A427" s="91">
        <v>425</v>
      </c>
      <c r="B427" s="94" t="s">
        <v>812</v>
      </c>
      <c r="C427" s="94" t="s">
        <v>682</v>
      </c>
      <c r="D427" s="92" t="s">
        <v>678</v>
      </c>
      <c r="E427" s="91" t="s">
        <v>813</v>
      </c>
      <c r="F427" s="96" t="s">
        <v>680</v>
      </c>
    </row>
    <row r="428" s="85" customFormat="1" ht="22" customHeight="1" spans="1:6">
      <c r="A428" s="91">
        <v>426</v>
      </c>
      <c r="B428" s="94" t="s">
        <v>814</v>
      </c>
      <c r="C428" s="94" t="s">
        <v>724</v>
      </c>
      <c r="D428" s="92" t="s">
        <v>678</v>
      </c>
      <c r="E428" s="91" t="s">
        <v>815</v>
      </c>
      <c r="F428" s="96" t="s">
        <v>680</v>
      </c>
    </row>
    <row r="429" s="85" customFormat="1" ht="22" customHeight="1" spans="1:6">
      <c r="A429" s="91">
        <v>427</v>
      </c>
      <c r="B429" s="94" t="s">
        <v>816</v>
      </c>
      <c r="C429" s="94" t="s">
        <v>696</v>
      </c>
      <c r="D429" s="92" t="s">
        <v>678</v>
      </c>
      <c r="E429" s="91" t="s">
        <v>817</v>
      </c>
      <c r="F429" s="96" t="s">
        <v>680</v>
      </c>
    </row>
    <row r="430" s="85" customFormat="1" ht="22" customHeight="1" spans="1:6">
      <c r="A430" s="91">
        <v>428</v>
      </c>
      <c r="B430" s="94" t="s">
        <v>818</v>
      </c>
      <c r="C430" s="94" t="s">
        <v>682</v>
      </c>
      <c r="D430" s="92" t="s">
        <v>678</v>
      </c>
      <c r="E430" s="91" t="s">
        <v>819</v>
      </c>
      <c r="F430" s="96" t="s">
        <v>680</v>
      </c>
    </row>
    <row r="431" s="85" customFormat="1" ht="22" customHeight="1" spans="1:6">
      <c r="A431" s="91">
        <v>429</v>
      </c>
      <c r="B431" s="94" t="s">
        <v>820</v>
      </c>
      <c r="C431" s="94" t="s">
        <v>724</v>
      </c>
      <c r="D431" s="92" t="s">
        <v>678</v>
      </c>
      <c r="E431" s="91" t="s">
        <v>821</v>
      </c>
      <c r="F431" s="96" t="s">
        <v>680</v>
      </c>
    </row>
    <row r="432" s="85" customFormat="1" ht="22" customHeight="1" spans="1:6">
      <c r="A432" s="91">
        <v>430</v>
      </c>
      <c r="B432" s="94" t="s">
        <v>822</v>
      </c>
      <c r="C432" s="94" t="s">
        <v>724</v>
      </c>
      <c r="D432" s="92" t="s">
        <v>678</v>
      </c>
      <c r="E432" s="91" t="s">
        <v>823</v>
      </c>
      <c r="F432" s="96" t="s">
        <v>680</v>
      </c>
    </row>
    <row r="433" s="85" customFormat="1" ht="22" customHeight="1" spans="1:6">
      <c r="A433" s="91">
        <v>431</v>
      </c>
      <c r="B433" s="94" t="s">
        <v>824</v>
      </c>
      <c r="C433" s="94" t="s">
        <v>724</v>
      </c>
      <c r="D433" s="92" t="s">
        <v>678</v>
      </c>
      <c r="E433" s="91" t="s">
        <v>825</v>
      </c>
      <c r="F433" s="96" t="s">
        <v>680</v>
      </c>
    </row>
    <row r="434" s="85" customFormat="1" ht="22" customHeight="1" spans="1:6">
      <c r="A434" s="91">
        <v>432</v>
      </c>
      <c r="B434" s="94" t="s">
        <v>826</v>
      </c>
      <c r="C434" s="94" t="s">
        <v>696</v>
      </c>
      <c r="D434" s="92" t="s">
        <v>678</v>
      </c>
      <c r="E434" s="91" t="s">
        <v>827</v>
      </c>
      <c r="F434" s="96" t="s">
        <v>680</v>
      </c>
    </row>
    <row r="435" s="85" customFormat="1" ht="22" customHeight="1" spans="1:6">
      <c r="A435" s="91">
        <v>433</v>
      </c>
      <c r="B435" s="94" t="s">
        <v>828</v>
      </c>
      <c r="C435" s="94" t="s">
        <v>682</v>
      </c>
      <c r="D435" s="92" t="s">
        <v>678</v>
      </c>
      <c r="E435" s="91" t="s">
        <v>829</v>
      </c>
      <c r="F435" s="96" t="s">
        <v>680</v>
      </c>
    </row>
    <row r="436" s="85" customFormat="1" ht="22" customHeight="1" spans="1:6">
      <c r="A436" s="91">
        <v>434</v>
      </c>
      <c r="B436" s="94" t="s">
        <v>830</v>
      </c>
      <c r="C436" s="94" t="s">
        <v>682</v>
      </c>
      <c r="D436" s="92" t="s">
        <v>678</v>
      </c>
      <c r="E436" s="91" t="s">
        <v>831</v>
      </c>
      <c r="F436" s="96" t="s">
        <v>680</v>
      </c>
    </row>
    <row r="437" s="85" customFormat="1" ht="22" customHeight="1" spans="1:6">
      <c r="A437" s="91">
        <v>435</v>
      </c>
      <c r="B437" s="94" t="s">
        <v>832</v>
      </c>
      <c r="C437" s="94" t="s">
        <v>682</v>
      </c>
      <c r="D437" s="92" t="s">
        <v>678</v>
      </c>
      <c r="E437" s="91" t="s">
        <v>833</v>
      </c>
      <c r="F437" s="96" t="s">
        <v>680</v>
      </c>
    </row>
    <row r="438" s="85" customFormat="1" ht="22" customHeight="1" spans="1:6">
      <c r="A438" s="91">
        <v>436</v>
      </c>
      <c r="B438" s="94" t="s">
        <v>834</v>
      </c>
      <c r="C438" s="94" t="s">
        <v>724</v>
      </c>
      <c r="D438" s="92" t="s">
        <v>678</v>
      </c>
      <c r="E438" s="91" t="s">
        <v>835</v>
      </c>
      <c r="F438" s="96" t="s">
        <v>680</v>
      </c>
    </row>
    <row r="439" s="85" customFormat="1" ht="22" customHeight="1" spans="1:6">
      <c r="A439" s="91">
        <v>437</v>
      </c>
      <c r="B439" s="94" t="s">
        <v>836</v>
      </c>
      <c r="C439" s="94" t="s">
        <v>691</v>
      </c>
      <c r="D439" s="92" t="s">
        <v>678</v>
      </c>
      <c r="E439" s="91" t="s">
        <v>837</v>
      </c>
      <c r="F439" s="96" t="s">
        <v>680</v>
      </c>
    </row>
    <row r="440" s="85" customFormat="1" ht="22" customHeight="1" spans="1:6">
      <c r="A440" s="91">
        <v>438</v>
      </c>
      <c r="B440" s="94" t="s">
        <v>838</v>
      </c>
      <c r="C440" s="94" t="s">
        <v>682</v>
      </c>
      <c r="D440" s="92" t="s">
        <v>678</v>
      </c>
      <c r="E440" s="91" t="s">
        <v>839</v>
      </c>
      <c r="F440" s="96" t="s">
        <v>680</v>
      </c>
    </row>
    <row r="441" s="85" customFormat="1" ht="22" customHeight="1" spans="1:6">
      <c r="A441" s="91">
        <v>439</v>
      </c>
      <c r="B441" s="94" t="s">
        <v>840</v>
      </c>
      <c r="C441" s="94" t="s">
        <v>682</v>
      </c>
      <c r="D441" s="92" t="s">
        <v>678</v>
      </c>
      <c r="E441" s="91" t="s">
        <v>841</v>
      </c>
      <c r="F441" s="96" t="s">
        <v>680</v>
      </c>
    </row>
    <row r="442" s="85" customFormat="1" ht="22" customHeight="1" spans="1:6">
      <c r="A442" s="91">
        <v>440</v>
      </c>
      <c r="B442" s="94" t="s">
        <v>842</v>
      </c>
      <c r="C442" s="94" t="s">
        <v>682</v>
      </c>
      <c r="D442" s="92" t="s">
        <v>678</v>
      </c>
      <c r="E442" s="91" t="s">
        <v>843</v>
      </c>
      <c r="F442" s="96" t="s">
        <v>680</v>
      </c>
    </row>
    <row r="443" s="85" customFormat="1" ht="22" customHeight="1" spans="1:6">
      <c r="A443" s="91">
        <v>441</v>
      </c>
      <c r="B443" s="94" t="s">
        <v>844</v>
      </c>
      <c r="C443" s="94" t="s">
        <v>696</v>
      </c>
      <c r="D443" s="92" t="s">
        <v>678</v>
      </c>
      <c r="E443" s="91" t="s">
        <v>845</v>
      </c>
      <c r="F443" s="96" t="s">
        <v>680</v>
      </c>
    </row>
    <row r="444" s="85" customFormat="1" ht="22" customHeight="1" spans="1:6">
      <c r="A444" s="91">
        <v>442</v>
      </c>
      <c r="B444" s="94" t="s">
        <v>846</v>
      </c>
      <c r="C444" s="94" t="s">
        <v>724</v>
      </c>
      <c r="D444" s="92" t="s">
        <v>678</v>
      </c>
      <c r="E444" s="91" t="s">
        <v>847</v>
      </c>
      <c r="F444" s="96" t="s">
        <v>680</v>
      </c>
    </row>
    <row r="445" s="85" customFormat="1" ht="22" customHeight="1" spans="1:6">
      <c r="A445" s="91">
        <v>443</v>
      </c>
      <c r="B445" s="94" t="s">
        <v>848</v>
      </c>
      <c r="C445" s="94" t="s">
        <v>682</v>
      </c>
      <c r="D445" s="92" t="s">
        <v>678</v>
      </c>
      <c r="E445" s="91" t="s">
        <v>817</v>
      </c>
      <c r="F445" s="96" t="s">
        <v>680</v>
      </c>
    </row>
    <row r="446" s="85" customFormat="1" ht="22" customHeight="1" spans="1:6">
      <c r="A446" s="91">
        <v>444</v>
      </c>
      <c r="B446" s="94" t="s">
        <v>849</v>
      </c>
      <c r="C446" s="94" t="s">
        <v>682</v>
      </c>
      <c r="D446" s="92" t="s">
        <v>678</v>
      </c>
      <c r="E446" s="91" t="s">
        <v>850</v>
      </c>
      <c r="F446" s="96" t="s">
        <v>680</v>
      </c>
    </row>
    <row r="447" s="85" customFormat="1" ht="22" customHeight="1" spans="1:6">
      <c r="A447" s="91">
        <v>445</v>
      </c>
      <c r="B447" s="94" t="s">
        <v>851</v>
      </c>
      <c r="C447" s="94" t="s">
        <v>682</v>
      </c>
      <c r="D447" s="92" t="s">
        <v>678</v>
      </c>
      <c r="E447" s="91" t="s">
        <v>852</v>
      </c>
      <c r="F447" s="96" t="s">
        <v>680</v>
      </c>
    </row>
    <row r="448" s="85" customFormat="1" ht="22" customHeight="1" spans="1:6">
      <c r="A448" s="91">
        <v>446</v>
      </c>
      <c r="B448" s="94" t="s">
        <v>853</v>
      </c>
      <c r="C448" s="94" t="s">
        <v>682</v>
      </c>
      <c r="D448" s="92" t="s">
        <v>678</v>
      </c>
      <c r="E448" s="91" t="s">
        <v>854</v>
      </c>
      <c r="F448" s="96" t="s">
        <v>680</v>
      </c>
    </row>
    <row r="449" s="85" customFormat="1" ht="22" customHeight="1" spans="1:6">
      <c r="A449" s="91">
        <v>447</v>
      </c>
      <c r="B449" s="94" t="s">
        <v>349</v>
      </c>
      <c r="C449" s="94" t="s">
        <v>682</v>
      </c>
      <c r="D449" s="92" t="s">
        <v>678</v>
      </c>
      <c r="E449" s="91" t="s">
        <v>855</v>
      </c>
      <c r="F449" s="96" t="s">
        <v>680</v>
      </c>
    </row>
    <row r="450" s="85" customFormat="1" ht="22" customHeight="1" spans="1:6">
      <c r="A450" s="91">
        <v>448</v>
      </c>
      <c r="B450" s="94" t="s">
        <v>856</v>
      </c>
      <c r="C450" s="94" t="s">
        <v>682</v>
      </c>
      <c r="D450" s="92" t="s">
        <v>678</v>
      </c>
      <c r="E450" s="91" t="s">
        <v>857</v>
      </c>
      <c r="F450" s="96" t="s">
        <v>680</v>
      </c>
    </row>
    <row r="451" s="85" customFormat="1" ht="22" customHeight="1" spans="1:6">
      <c r="A451" s="91">
        <v>449</v>
      </c>
      <c r="B451" s="94" t="s">
        <v>858</v>
      </c>
      <c r="C451" s="94" t="s">
        <v>724</v>
      </c>
      <c r="D451" s="92" t="s">
        <v>678</v>
      </c>
      <c r="E451" s="91" t="s">
        <v>859</v>
      </c>
      <c r="F451" s="96" t="s">
        <v>680</v>
      </c>
    </row>
    <row r="452" s="85" customFormat="1" ht="22" customHeight="1" spans="1:6">
      <c r="A452" s="91">
        <v>450</v>
      </c>
      <c r="B452" s="94" t="s">
        <v>860</v>
      </c>
      <c r="C452" s="94" t="s">
        <v>691</v>
      </c>
      <c r="D452" s="92" t="s">
        <v>678</v>
      </c>
      <c r="E452" s="91" t="s">
        <v>861</v>
      </c>
      <c r="F452" s="96" t="s">
        <v>680</v>
      </c>
    </row>
    <row r="453" s="85" customFormat="1" ht="22" customHeight="1" spans="1:6">
      <c r="A453" s="91">
        <v>451</v>
      </c>
      <c r="B453" s="94" t="s">
        <v>862</v>
      </c>
      <c r="C453" s="94" t="s">
        <v>724</v>
      </c>
      <c r="D453" s="92" t="s">
        <v>678</v>
      </c>
      <c r="E453" s="91" t="s">
        <v>735</v>
      </c>
      <c r="F453" s="96" t="s">
        <v>680</v>
      </c>
    </row>
    <row r="454" s="85" customFormat="1" ht="22" customHeight="1" spans="1:6">
      <c r="A454" s="91">
        <v>452</v>
      </c>
      <c r="B454" s="94" t="s">
        <v>863</v>
      </c>
      <c r="C454" s="94" t="s">
        <v>682</v>
      </c>
      <c r="D454" s="92" t="s">
        <v>678</v>
      </c>
      <c r="E454" s="91" t="s">
        <v>864</v>
      </c>
      <c r="F454" s="96" t="s">
        <v>680</v>
      </c>
    </row>
    <row r="455" s="85" customFormat="1" ht="22" customHeight="1" spans="1:6">
      <c r="A455" s="91">
        <v>453</v>
      </c>
      <c r="B455" s="94" t="s">
        <v>865</v>
      </c>
      <c r="C455" s="94" t="s">
        <v>696</v>
      </c>
      <c r="D455" s="92" t="s">
        <v>678</v>
      </c>
      <c r="E455" s="91" t="s">
        <v>866</v>
      </c>
      <c r="F455" s="96" t="s">
        <v>680</v>
      </c>
    </row>
    <row r="456" s="85" customFormat="1" ht="22" customHeight="1" spans="1:6">
      <c r="A456" s="91">
        <v>454</v>
      </c>
      <c r="B456" s="94" t="s">
        <v>867</v>
      </c>
      <c r="C456" s="94" t="s">
        <v>724</v>
      </c>
      <c r="D456" s="92" t="s">
        <v>678</v>
      </c>
      <c r="E456" s="91" t="s">
        <v>868</v>
      </c>
      <c r="F456" s="96" t="s">
        <v>680</v>
      </c>
    </row>
    <row r="457" s="85" customFormat="1" ht="22" customHeight="1" spans="1:6">
      <c r="A457" s="91">
        <v>455</v>
      </c>
      <c r="B457" s="94" t="s">
        <v>869</v>
      </c>
      <c r="C457" s="94" t="s">
        <v>682</v>
      </c>
      <c r="D457" s="92" t="s">
        <v>678</v>
      </c>
      <c r="E457" s="91" t="s">
        <v>870</v>
      </c>
      <c r="F457" s="96" t="s">
        <v>680</v>
      </c>
    </row>
    <row r="458" s="85" customFormat="1" ht="22" customHeight="1" spans="1:6">
      <c r="A458" s="91">
        <v>456</v>
      </c>
      <c r="B458" s="94" t="s">
        <v>871</v>
      </c>
      <c r="C458" s="94" t="s">
        <v>691</v>
      </c>
      <c r="D458" s="92" t="s">
        <v>678</v>
      </c>
      <c r="E458" s="91" t="s">
        <v>872</v>
      </c>
      <c r="F458" s="96" t="s">
        <v>680</v>
      </c>
    </row>
    <row r="459" s="85" customFormat="1" ht="22" customHeight="1" spans="1:6">
      <c r="A459" s="91">
        <v>457</v>
      </c>
      <c r="B459" s="94" t="s">
        <v>873</v>
      </c>
      <c r="C459" s="94" t="s">
        <v>724</v>
      </c>
      <c r="D459" s="92" t="s">
        <v>678</v>
      </c>
      <c r="E459" s="91" t="s">
        <v>874</v>
      </c>
      <c r="F459" s="96" t="s">
        <v>680</v>
      </c>
    </row>
    <row r="460" s="85" customFormat="1" ht="22" customHeight="1" spans="1:6">
      <c r="A460" s="91">
        <v>458</v>
      </c>
      <c r="B460" s="94" t="s">
        <v>875</v>
      </c>
      <c r="C460" s="94" t="s">
        <v>724</v>
      </c>
      <c r="D460" s="92" t="s">
        <v>678</v>
      </c>
      <c r="E460" s="91" t="s">
        <v>876</v>
      </c>
      <c r="F460" s="96" t="s">
        <v>680</v>
      </c>
    </row>
    <row r="461" s="85" customFormat="1" ht="22" customHeight="1" spans="1:6">
      <c r="A461" s="91">
        <v>459</v>
      </c>
      <c r="B461" s="94" t="s">
        <v>877</v>
      </c>
      <c r="C461" s="94" t="s">
        <v>696</v>
      </c>
      <c r="D461" s="92" t="s">
        <v>678</v>
      </c>
      <c r="E461" s="91" t="s">
        <v>878</v>
      </c>
      <c r="F461" s="96" t="s">
        <v>680</v>
      </c>
    </row>
    <row r="462" s="85" customFormat="1" ht="22" customHeight="1" spans="1:6">
      <c r="A462" s="91">
        <v>460</v>
      </c>
      <c r="B462" s="94" t="s">
        <v>879</v>
      </c>
      <c r="C462" s="94" t="s">
        <v>724</v>
      </c>
      <c r="D462" s="92" t="s">
        <v>678</v>
      </c>
      <c r="E462" s="91" t="s">
        <v>880</v>
      </c>
      <c r="F462" s="96" t="s">
        <v>680</v>
      </c>
    </row>
    <row r="463" s="85" customFormat="1" ht="22" customHeight="1" spans="1:6">
      <c r="A463" s="91">
        <v>461</v>
      </c>
      <c r="B463" s="94" t="s">
        <v>881</v>
      </c>
      <c r="C463" s="94" t="s">
        <v>724</v>
      </c>
      <c r="D463" s="92" t="s">
        <v>678</v>
      </c>
      <c r="E463" s="91" t="s">
        <v>882</v>
      </c>
      <c r="F463" s="96" t="s">
        <v>680</v>
      </c>
    </row>
    <row r="464" s="85" customFormat="1" ht="22" customHeight="1" spans="1:6">
      <c r="A464" s="91">
        <v>462</v>
      </c>
      <c r="B464" s="94" t="s">
        <v>883</v>
      </c>
      <c r="C464" s="94" t="s">
        <v>724</v>
      </c>
      <c r="D464" s="92" t="s">
        <v>678</v>
      </c>
      <c r="E464" s="91" t="s">
        <v>884</v>
      </c>
      <c r="F464" s="96" t="s">
        <v>680</v>
      </c>
    </row>
    <row r="465" s="85" customFormat="1" ht="22" customHeight="1" spans="1:6">
      <c r="A465" s="91">
        <v>463</v>
      </c>
      <c r="B465" s="94" t="s">
        <v>885</v>
      </c>
      <c r="C465" s="94" t="s">
        <v>696</v>
      </c>
      <c r="D465" s="92" t="s">
        <v>678</v>
      </c>
      <c r="E465" s="91" t="s">
        <v>886</v>
      </c>
      <c r="F465" s="96" t="s">
        <v>680</v>
      </c>
    </row>
    <row r="466" s="85" customFormat="1" ht="22" customHeight="1" spans="1:6">
      <c r="A466" s="91">
        <v>464</v>
      </c>
      <c r="B466" s="94" t="s">
        <v>887</v>
      </c>
      <c r="C466" s="94" t="s">
        <v>724</v>
      </c>
      <c r="D466" s="92" t="s">
        <v>678</v>
      </c>
      <c r="E466" s="91" t="s">
        <v>794</v>
      </c>
      <c r="F466" s="96" t="s">
        <v>680</v>
      </c>
    </row>
    <row r="467" s="85" customFormat="1" ht="22" customHeight="1" spans="1:6">
      <c r="A467" s="91">
        <v>465</v>
      </c>
      <c r="B467" s="95" t="s">
        <v>888</v>
      </c>
      <c r="C467" s="95">
        <v>2022003</v>
      </c>
      <c r="D467" s="92" t="s">
        <v>678</v>
      </c>
      <c r="E467" s="91" t="s">
        <v>889</v>
      </c>
      <c r="F467" s="96" t="s">
        <v>680</v>
      </c>
    </row>
    <row r="468" s="85" customFormat="1" ht="22" customHeight="1" spans="1:6">
      <c r="A468" s="91">
        <v>466</v>
      </c>
      <c r="B468" s="95" t="s">
        <v>890</v>
      </c>
      <c r="C468" s="95">
        <v>2022004</v>
      </c>
      <c r="D468" s="92" t="s">
        <v>678</v>
      </c>
      <c r="E468" s="91" t="s">
        <v>891</v>
      </c>
      <c r="F468" s="96" t="s">
        <v>680</v>
      </c>
    </row>
    <row r="469" s="85" customFormat="1" ht="22" customHeight="1" spans="1:6">
      <c r="A469" s="91">
        <v>467</v>
      </c>
      <c r="B469" s="95" t="s">
        <v>892</v>
      </c>
      <c r="C469" s="95">
        <v>2022003</v>
      </c>
      <c r="D469" s="92" t="s">
        <v>678</v>
      </c>
      <c r="E469" s="91" t="s">
        <v>891</v>
      </c>
      <c r="F469" s="96" t="s">
        <v>680</v>
      </c>
    </row>
    <row r="470" s="85" customFormat="1" ht="22" customHeight="1" spans="1:6">
      <c r="A470" s="91">
        <v>468</v>
      </c>
      <c r="B470" s="95" t="s">
        <v>893</v>
      </c>
      <c r="C470" s="95">
        <v>2022003</v>
      </c>
      <c r="D470" s="92" t="s">
        <v>678</v>
      </c>
      <c r="E470" s="91" t="s">
        <v>683</v>
      </c>
      <c r="F470" s="96" t="s">
        <v>680</v>
      </c>
    </row>
    <row r="471" s="85" customFormat="1" ht="22" customHeight="1" spans="1:6">
      <c r="A471" s="91">
        <v>469</v>
      </c>
      <c r="B471" s="95" t="s">
        <v>894</v>
      </c>
      <c r="C471" s="95">
        <v>2022001</v>
      </c>
      <c r="D471" s="92" t="s">
        <v>678</v>
      </c>
      <c r="E471" s="91" t="s">
        <v>895</v>
      </c>
      <c r="F471" s="96" t="s">
        <v>680</v>
      </c>
    </row>
    <row r="472" s="85" customFormat="1" ht="22" customHeight="1" spans="1:6">
      <c r="A472" s="91">
        <v>470</v>
      </c>
      <c r="B472" s="95" t="s">
        <v>896</v>
      </c>
      <c r="C472" s="95">
        <v>2022003</v>
      </c>
      <c r="D472" s="92" t="s">
        <v>678</v>
      </c>
      <c r="E472" s="91" t="s">
        <v>897</v>
      </c>
      <c r="F472" s="96" t="s">
        <v>680</v>
      </c>
    </row>
    <row r="473" s="85" customFormat="1" ht="22" customHeight="1" spans="1:6">
      <c r="A473" s="91">
        <v>471</v>
      </c>
      <c r="B473" s="95" t="s">
        <v>898</v>
      </c>
      <c r="C473" s="95">
        <v>2022003</v>
      </c>
      <c r="D473" s="92" t="s">
        <v>678</v>
      </c>
      <c r="E473" s="91" t="s">
        <v>899</v>
      </c>
      <c r="F473" s="96" t="s">
        <v>680</v>
      </c>
    </row>
    <row r="474" s="85" customFormat="1" ht="22" customHeight="1" spans="1:6">
      <c r="A474" s="91">
        <v>472</v>
      </c>
      <c r="B474" s="95" t="s">
        <v>900</v>
      </c>
      <c r="C474" s="95">
        <v>2022001</v>
      </c>
      <c r="D474" s="92" t="s">
        <v>678</v>
      </c>
      <c r="E474" s="91" t="s">
        <v>901</v>
      </c>
      <c r="F474" s="96" t="s">
        <v>680</v>
      </c>
    </row>
    <row r="475" s="85" customFormat="1" ht="22" customHeight="1" spans="1:6">
      <c r="A475" s="91">
        <v>473</v>
      </c>
      <c r="B475" s="95" t="s">
        <v>902</v>
      </c>
      <c r="C475" s="95">
        <v>2022004</v>
      </c>
      <c r="D475" s="92" t="s">
        <v>678</v>
      </c>
      <c r="E475" s="91" t="s">
        <v>903</v>
      </c>
      <c r="F475" s="96" t="s">
        <v>680</v>
      </c>
    </row>
    <row r="476" s="85" customFormat="1" ht="22" customHeight="1" spans="1:6">
      <c r="A476" s="91">
        <v>474</v>
      </c>
      <c r="B476" s="95" t="s">
        <v>904</v>
      </c>
      <c r="C476" s="95">
        <v>2022003</v>
      </c>
      <c r="D476" s="92" t="s">
        <v>678</v>
      </c>
      <c r="E476" s="91" t="s">
        <v>905</v>
      </c>
      <c r="F476" s="96" t="s">
        <v>680</v>
      </c>
    </row>
    <row r="477" s="85" customFormat="1" ht="22" customHeight="1" spans="1:6">
      <c r="A477" s="91">
        <v>475</v>
      </c>
      <c r="B477" s="95" t="s">
        <v>906</v>
      </c>
      <c r="C477" s="95">
        <v>2022004</v>
      </c>
      <c r="D477" s="92" t="s">
        <v>678</v>
      </c>
      <c r="E477" s="91" t="s">
        <v>907</v>
      </c>
      <c r="F477" s="96" t="s">
        <v>680</v>
      </c>
    </row>
    <row r="478" s="85" customFormat="1" ht="22" customHeight="1" spans="1:6">
      <c r="A478" s="91">
        <v>476</v>
      </c>
      <c r="B478" s="95" t="s">
        <v>908</v>
      </c>
      <c r="C478" s="95">
        <v>2022003</v>
      </c>
      <c r="D478" s="92" t="s">
        <v>678</v>
      </c>
      <c r="E478" s="91" t="s">
        <v>909</v>
      </c>
      <c r="F478" s="96" t="s">
        <v>680</v>
      </c>
    </row>
    <row r="479" s="85" customFormat="1" ht="22" customHeight="1" spans="1:6">
      <c r="A479" s="91">
        <v>477</v>
      </c>
      <c r="B479" s="95" t="s">
        <v>910</v>
      </c>
      <c r="C479" s="95">
        <v>2022003</v>
      </c>
      <c r="D479" s="92" t="s">
        <v>678</v>
      </c>
      <c r="E479" s="91" t="s">
        <v>911</v>
      </c>
      <c r="F479" s="96" t="s">
        <v>680</v>
      </c>
    </row>
    <row r="480" s="85" customFormat="1" ht="22" customHeight="1" spans="1:6">
      <c r="A480" s="91">
        <v>478</v>
      </c>
      <c r="B480" s="95" t="s">
        <v>912</v>
      </c>
      <c r="C480" s="95">
        <v>2022001</v>
      </c>
      <c r="D480" s="92" t="s">
        <v>678</v>
      </c>
      <c r="E480" s="91" t="s">
        <v>913</v>
      </c>
      <c r="F480" s="96" t="s">
        <v>680</v>
      </c>
    </row>
    <row r="481" s="85" customFormat="1" ht="22" customHeight="1" spans="1:6">
      <c r="A481" s="91">
        <v>479</v>
      </c>
      <c r="B481" s="95" t="s">
        <v>914</v>
      </c>
      <c r="C481" s="95">
        <v>2022004</v>
      </c>
      <c r="D481" s="92" t="s">
        <v>678</v>
      </c>
      <c r="E481" s="91" t="s">
        <v>876</v>
      </c>
      <c r="F481" s="96" t="s">
        <v>680</v>
      </c>
    </row>
    <row r="482" s="85" customFormat="1" ht="22" customHeight="1" spans="1:6">
      <c r="A482" s="91">
        <v>480</v>
      </c>
      <c r="B482" s="95" t="s">
        <v>915</v>
      </c>
      <c r="C482" s="95">
        <v>2022004</v>
      </c>
      <c r="D482" s="92" t="s">
        <v>678</v>
      </c>
      <c r="E482" s="91" t="s">
        <v>916</v>
      </c>
      <c r="F482" s="96" t="s">
        <v>680</v>
      </c>
    </row>
    <row r="483" s="85" customFormat="1" ht="22" customHeight="1" spans="1:6">
      <c r="A483" s="91">
        <v>481</v>
      </c>
      <c r="B483" s="95" t="s">
        <v>917</v>
      </c>
      <c r="C483" s="95">
        <v>2022004</v>
      </c>
      <c r="D483" s="92" t="s">
        <v>678</v>
      </c>
      <c r="E483" s="91" t="s">
        <v>918</v>
      </c>
      <c r="F483" s="96" t="s">
        <v>680</v>
      </c>
    </row>
    <row r="484" s="85" customFormat="1" ht="22" customHeight="1" spans="1:6">
      <c r="A484" s="91">
        <v>482</v>
      </c>
      <c r="B484" s="95" t="s">
        <v>919</v>
      </c>
      <c r="C484" s="95">
        <v>2022003</v>
      </c>
      <c r="D484" s="92" t="s">
        <v>678</v>
      </c>
      <c r="E484" s="91" t="s">
        <v>920</v>
      </c>
      <c r="F484" s="96" t="s">
        <v>680</v>
      </c>
    </row>
    <row r="485" s="85" customFormat="1" ht="22" customHeight="1" spans="1:6">
      <c r="A485" s="91">
        <v>483</v>
      </c>
      <c r="B485" s="95" t="s">
        <v>921</v>
      </c>
      <c r="C485" s="95">
        <v>2022003</v>
      </c>
      <c r="D485" s="92" t="s">
        <v>678</v>
      </c>
      <c r="E485" s="91" t="s">
        <v>922</v>
      </c>
      <c r="F485" s="96" t="s">
        <v>680</v>
      </c>
    </row>
    <row r="486" s="85" customFormat="1" ht="22" customHeight="1" spans="1:6">
      <c r="A486" s="91">
        <v>484</v>
      </c>
      <c r="B486" s="95" t="s">
        <v>923</v>
      </c>
      <c r="C486" s="95">
        <v>2022002</v>
      </c>
      <c r="D486" s="92" t="s">
        <v>678</v>
      </c>
      <c r="E486" s="91" t="s">
        <v>924</v>
      </c>
      <c r="F486" s="96" t="s">
        <v>680</v>
      </c>
    </row>
    <row r="487" s="85" customFormat="1" ht="22" customHeight="1" spans="1:6">
      <c r="A487" s="91">
        <v>485</v>
      </c>
      <c r="B487" s="95" t="s">
        <v>925</v>
      </c>
      <c r="C487" s="95">
        <v>2022001</v>
      </c>
      <c r="D487" s="92" t="s">
        <v>678</v>
      </c>
      <c r="E487" s="91" t="s">
        <v>926</v>
      </c>
      <c r="F487" s="96" t="s">
        <v>680</v>
      </c>
    </row>
    <row r="488" s="85" customFormat="1" ht="22" customHeight="1" spans="1:6">
      <c r="A488" s="91">
        <v>486</v>
      </c>
      <c r="B488" s="95" t="s">
        <v>927</v>
      </c>
      <c r="C488" s="95">
        <v>2022003</v>
      </c>
      <c r="D488" s="92" t="s">
        <v>678</v>
      </c>
      <c r="E488" s="91" t="s">
        <v>928</v>
      </c>
      <c r="F488" s="96" t="s">
        <v>680</v>
      </c>
    </row>
    <row r="489" s="85" customFormat="1" ht="22" customHeight="1" spans="1:6">
      <c r="A489" s="91">
        <v>487</v>
      </c>
      <c r="B489" s="95" t="s">
        <v>929</v>
      </c>
      <c r="C489" s="95">
        <v>2022003</v>
      </c>
      <c r="D489" s="92" t="s">
        <v>678</v>
      </c>
      <c r="E489" s="91" t="s">
        <v>837</v>
      </c>
      <c r="F489" s="96" t="s">
        <v>680</v>
      </c>
    </row>
    <row r="490" s="85" customFormat="1" ht="22" customHeight="1" spans="1:6">
      <c r="A490" s="91">
        <v>488</v>
      </c>
      <c r="B490" s="95" t="s">
        <v>930</v>
      </c>
      <c r="C490" s="95">
        <v>2022001</v>
      </c>
      <c r="D490" s="92" t="s">
        <v>678</v>
      </c>
      <c r="E490" s="91" t="s">
        <v>931</v>
      </c>
      <c r="F490" s="96" t="s">
        <v>680</v>
      </c>
    </row>
    <row r="491" s="85" customFormat="1" ht="22" customHeight="1" spans="1:6">
      <c r="A491" s="91">
        <v>489</v>
      </c>
      <c r="B491" s="95" t="s">
        <v>932</v>
      </c>
      <c r="C491" s="95">
        <v>2022004</v>
      </c>
      <c r="D491" s="92" t="s">
        <v>678</v>
      </c>
      <c r="E491" s="91" t="s">
        <v>933</v>
      </c>
      <c r="F491" s="96" t="s">
        <v>680</v>
      </c>
    </row>
    <row r="492" s="85" customFormat="1" ht="22" customHeight="1" spans="1:6">
      <c r="A492" s="91">
        <v>490</v>
      </c>
      <c r="B492" s="95" t="s">
        <v>934</v>
      </c>
      <c r="C492" s="95">
        <v>2022003</v>
      </c>
      <c r="D492" s="92" t="s">
        <v>678</v>
      </c>
      <c r="E492" s="91" t="s">
        <v>935</v>
      </c>
      <c r="F492" s="96" t="s">
        <v>680</v>
      </c>
    </row>
    <row r="493" s="85" customFormat="1" ht="22" customHeight="1" spans="1:6">
      <c r="A493" s="91">
        <v>491</v>
      </c>
      <c r="B493" s="95" t="s">
        <v>936</v>
      </c>
      <c r="C493" s="95">
        <v>2022003</v>
      </c>
      <c r="D493" s="92" t="s">
        <v>678</v>
      </c>
      <c r="E493" s="91" t="s">
        <v>937</v>
      </c>
      <c r="F493" s="96" t="s">
        <v>680</v>
      </c>
    </row>
    <row r="494" s="85" customFormat="1" ht="22" customHeight="1" spans="1:6">
      <c r="A494" s="91">
        <v>492</v>
      </c>
      <c r="B494" s="95" t="s">
        <v>938</v>
      </c>
      <c r="C494" s="95">
        <v>2022003</v>
      </c>
      <c r="D494" s="92" t="s">
        <v>678</v>
      </c>
      <c r="E494" s="91" t="s">
        <v>939</v>
      </c>
      <c r="F494" s="96" t="s">
        <v>680</v>
      </c>
    </row>
    <row r="495" s="85" customFormat="1" ht="22" customHeight="1" spans="1:6">
      <c r="A495" s="91">
        <v>493</v>
      </c>
      <c r="B495" s="95" t="s">
        <v>940</v>
      </c>
      <c r="C495" s="95">
        <v>2022003</v>
      </c>
      <c r="D495" s="92" t="s">
        <v>678</v>
      </c>
      <c r="E495" s="91" t="s">
        <v>941</v>
      </c>
      <c r="F495" s="96" t="s">
        <v>680</v>
      </c>
    </row>
    <row r="496" s="85" customFormat="1" ht="22" customHeight="1" spans="1:6">
      <c r="A496" s="91">
        <v>494</v>
      </c>
      <c r="B496" s="95" t="s">
        <v>942</v>
      </c>
      <c r="C496" s="95">
        <v>2022002</v>
      </c>
      <c r="D496" s="92" t="s">
        <v>678</v>
      </c>
      <c r="E496" s="91" t="s">
        <v>943</v>
      </c>
      <c r="F496" s="96" t="s">
        <v>680</v>
      </c>
    </row>
    <row r="497" s="85" customFormat="1" ht="22" customHeight="1" spans="1:6">
      <c r="A497" s="91">
        <v>495</v>
      </c>
      <c r="B497" s="95" t="s">
        <v>944</v>
      </c>
      <c r="C497" s="95">
        <v>2022004</v>
      </c>
      <c r="D497" s="92" t="s">
        <v>678</v>
      </c>
      <c r="E497" s="91" t="s">
        <v>945</v>
      </c>
      <c r="F497" s="96" t="s">
        <v>680</v>
      </c>
    </row>
    <row r="498" s="85" customFormat="1" ht="22" customHeight="1" spans="1:6">
      <c r="A498" s="91">
        <v>496</v>
      </c>
      <c r="B498" s="95" t="s">
        <v>946</v>
      </c>
      <c r="C498" s="95">
        <v>2022001</v>
      </c>
      <c r="D498" s="92" t="s">
        <v>678</v>
      </c>
      <c r="E498" s="91" t="s">
        <v>947</v>
      </c>
      <c r="F498" s="96" t="s">
        <v>680</v>
      </c>
    </row>
    <row r="499" s="85" customFormat="1" ht="22" customHeight="1" spans="1:6">
      <c r="A499" s="91">
        <v>497</v>
      </c>
      <c r="B499" s="95" t="s">
        <v>948</v>
      </c>
      <c r="C499" s="95">
        <v>2022003</v>
      </c>
      <c r="D499" s="92" t="s">
        <v>678</v>
      </c>
      <c r="E499" s="91" t="s">
        <v>949</v>
      </c>
      <c r="F499" s="96" t="s">
        <v>680</v>
      </c>
    </row>
    <row r="500" s="85" customFormat="1" ht="22" customHeight="1" spans="1:6">
      <c r="A500" s="91">
        <v>498</v>
      </c>
      <c r="B500" s="95" t="s">
        <v>950</v>
      </c>
      <c r="C500" s="95">
        <v>2022002</v>
      </c>
      <c r="D500" s="92" t="s">
        <v>678</v>
      </c>
      <c r="E500" s="91" t="s">
        <v>951</v>
      </c>
      <c r="F500" s="96" t="s">
        <v>680</v>
      </c>
    </row>
    <row r="501" s="85" customFormat="1" ht="22" customHeight="1" spans="1:6">
      <c r="A501" s="91">
        <v>499</v>
      </c>
      <c r="B501" s="95" t="s">
        <v>952</v>
      </c>
      <c r="C501" s="95">
        <v>2022001</v>
      </c>
      <c r="D501" s="92" t="s">
        <v>678</v>
      </c>
      <c r="E501" s="91" t="s">
        <v>953</v>
      </c>
      <c r="F501" s="96" t="s">
        <v>680</v>
      </c>
    </row>
    <row r="502" s="85" customFormat="1" ht="22" customHeight="1" spans="1:6">
      <c r="A502" s="91">
        <v>500</v>
      </c>
      <c r="B502" s="95" t="s">
        <v>954</v>
      </c>
      <c r="C502" s="95">
        <v>2022002</v>
      </c>
      <c r="D502" s="92" t="s">
        <v>678</v>
      </c>
      <c r="E502" s="91" t="s">
        <v>955</v>
      </c>
      <c r="F502" s="96" t="s">
        <v>680</v>
      </c>
    </row>
    <row r="503" s="85" customFormat="1" ht="22" customHeight="1" spans="1:6">
      <c r="A503" s="91">
        <v>501</v>
      </c>
      <c r="B503" s="95" t="s">
        <v>956</v>
      </c>
      <c r="C503" s="95">
        <v>2022002</v>
      </c>
      <c r="D503" s="92" t="s">
        <v>678</v>
      </c>
      <c r="E503" s="91" t="s">
        <v>957</v>
      </c>
      <c r="F503" s="96" t="s">
        <v>680</v>
      </c>
    </row>
    <row r="504" s="85" customFormat="1" ht="22" customHeight="1" spans="1:6">
      <c r="A504" s="91">
        <v>502</v>
      </c>
      <c r="B504" s="95" t="s">
        <v>958</v>
      </c>
      <c r="C504" s="95">
        <v>2022004</v>
      </c>
      <c r="D504" s="92" t="s">
        <v>678</v>
      </c>
      <c r="E504" s="91" t="s">
        <v>743</v>
      </c>
      <c r="F504" s="96" t="s">
        <v>680</v>
      </c>
    </row>
    <row r="505" s="85" customFormat="1" ht="22" customHeight="1" spans="1:6">
      <c r="A505" s="91">
        <v>503</v>
      </c>
      <c r="B505" s="95" t="s">
        <v>959</v>
      </c>
      <c r="C505" s="95">
        <v>2022002</v>
      </c>
      <c r="D505" s="92" t="s">
        <v>678</v>
      </c>
      <c r="E505" s="91" t="s">
        <v>960</v>
      </c>
      <c r="F505" s="96" t="s">
        <v>680</v>
      </c>
    </row>
    <row r="506" s="85" customFormat="1" ht="22" customHeight="1" spans="1:6">
      <c r="A506" s="91">
        <v>504</v>
      </c>
      <c r="B506" s="95" t="s">
        <v>961</v>
      </c>
      <c r="C506" s="95">
        <v>2022004</v>
      </c>
      <c r="D506" s="92" t="s">
        <v>678</v>
      </c>
      <c r="E506" s="91" t="s">
        <v>962</v>
      </c>
      <c r="F506" s="96" t="s">
        <v>680</v>
      </c>
    </row>
    <row r="507" s="85" customFormat="1" ht="22" customHeight="1" spans="1:6">
      <c r="A507" s="91">
        <v>505</v>
      </c>
      <c r="B507" s="95" t="s">
        <v>963</v>
      </c>
      <c r="C507" s="95">
        <v>2022001</v>
      </c>
      <c r="D507" s="92" t="s">
        <v>678</v>
      </c>
      <c r="E507" s="91" t="s">
        <v>964</v>
      </c>
      <c r="F507" s="96" t="s">
        <v>680</v>
      </c>
    </row>
    <row r="508" s="85" customFormat="1" ht="22" customHeight="1" spans="1:6">
      <c r="A508" s="91">
        <v>506</v>
      </c>
      <c r="B508" s="95" t="s">
        <v>965</v>
      </c>
      <c r="C508" s="95">
        <v>2022003</v>
      </c>
      <c r="D508" s="92" t="s">
        <v>678</v>
      </c>
      <c r="E508" s="91" t="s">
        <v>966</v>
      </c>
      <c r="F508" s="96" t="s">
        <v>680</v>
      </c>
    </row>
    <row r="509" s="85" customFormat="1" ht="22" customHeight="1" spans="1:6">
      <c r="A509" s="91">
        <v>507</v>
      </c>
      <c r="B509" s="95" t="s">
        <v>967</v>
      </c>
      <c r="C509" s="95">
        <v>2022002</v>
      </c>
      <c r="D509" s="92" t="s">
        <v>678</v>
      </c>
      <c r="E509" s="91" t="s">
        <v>968</v>
      </c>
      <c r="F509" s="96" t="s">
        <v>680</v>
      </c>
    </row>
    <row r="510" s="85" customFormat="1" ht="22" customHeight="1" spans="1:6">
      <c r="A510" s="91">
        <v>508</v>
      </c>
      <c r="B510" s="95" t="s">
        <v>969</v>
      </c>
      <c r="C510" s="95">
        <v>2022003</v>
      </c>
      <c r="D510" s="92" t="s">
        <v>678</v>
      </c>
      <c r="E510" s="91" t="s">
        <v>970</v>
      </c>
      <c r="F510" s="96" t="s">
        <v>680</v>
      </c>
    </row>
    <row r="511" s="85" customFormat="1" ht="22" customHeight="1" spans="1:6">
      <c r="A511" s="91">
        <v>509</v>
      </c>
      <c r="B511" s="95" t="s">
        <v>971</v>
      </c>
      <c r="C511" s="95">
        <v>2022002</v>
      </c>
      <c r="D511" s="92" t="s">
        <v>678</v>
      </c>
      <c r="E511" s="91" t="s">
        <v>972</v>
      </c>
      <c r="F511" s="96" t="s">
        <v>680</v>
      </c>
    </row>
    <row r="512" s="85" customFormat="1" ht="22" customHeight="1" spans="1:6">
      <c r="A512" s="91">
        <v>510</v>
      </c>
      <c r="B512" s="95" t="s">
        <v>973</v>
      </c>
      <c r="C512" s="95">
        <v>2022003</v>
      </c>
      <c r="D512" s="92" t="s">
        <v>678</v>
      </c>
      <c r="E512" s="91" t="s">
        <v>974</v>
      </c>
      <c r="F512" s="96" t="s">
        <v>680</v>
      </c>
    </row>
    <row r="513" s="85" customFormat="1" ht="22" customHeight="1" spans="1:6">
      <c r="A513" s="91">
        <v>511</v>
      </c>
      <c r="B513" s="95" t="s">
        <v>975</v>
      </c>
      <c r="C513" s="95">
        <v>2022004</v>
      </c>
      <c r="D513" s="92" t="s">
        <v>678</v>
      </c>
      <c r="E513" s="91" t="s">
        <v>976</v>
      </c>
      <c r="F513" s="96" t="s">
        <v>680</v>
      </c>
    </row>
    <row r="514" s="85" customFormat="1" ht="22" customHeight="1" spans="1:6">
      <c r="A514" s="91">
        <v>512</v>
      </c>
      <c r="B514" s="95" t="s">
        <v>977</v>
      </c>
      <c r="C514" s="95">
        <v>2022003</v>
      </c>
      <c r="D514" s="92" t="s">
        <v>678</v>
      </c>
      <c r="E514" s="91" t="s">
        <v>978</v>
      </c>
      <c r="F514" s="96" t="s">
        <v>680</v>
      </c>
    </row>
    <row r="515" s="85" customFormat="1" ht="22" customHeight="1" spans="1:6">
      <c r="A515" s="91">
        <v>513</v>
      </c>
      <c r="B515" s="95" t="s">
        <v>979</v>
      </c>
      <c r="C515" s="95">
        <v>2022003</v>
      </c>
      <c r="D515" s="92" t="s">
        <v>678</v>
      </c>
      <c r="E515" s="91" t="s">
        <v>980</v>
      </c>
      <c r="F515" s="96" t="s">
        <v>680</v>
      </c>
    </row>
    <row r="516" s="85" customFormat="1" ht="22" customHeight="1" spans="1:6">
      <c r="A516" s="91">
        <v>514</v>
      </c>
      <c r="B516" s="95" t="s">
        <v>981</v>
      </c>
      <c r="C516" s="95">
        <v>2022001</v>
      </c>
      <c r="D516" s="92" t="s">
        <v>678</v>
      </c>
      <c r="E516" s="91" t="s">
        <v>982</v>
      </c>
      <c r="F516" s="96" t="s">
        <v>680</v>
      </c>
    </row>
    <row r="517" s="85" customFormat="1" ht="22" customHeight="1" spans="1:6">
      <c r="A517" s="91">
        <v>515</v>
      </c>
      <c r="B517" s="95" t="s">
        <v>983</v>
      </c>
      <c r="C517" s="95">
        <v>2022001</v>
      </c>
      <c r="D517" s="92" t="s">
        <v>678</v>
      </c>
      <c r="E517" s="91" t="s">
        <v>984</v>
      </c>
      <c r="F517" s="96" t="s">
        <v>680</v>
      </c>
    </row>
    <row r="518" s="85" customFormat="1" ht="22" customHeight="1" spans="1:6">
      <c r="A518" s="91">
        <v>516</v>
      </c>
      <c r="B518" s="95" t="s">
        <v>985</v>
      </c>
      <c r="C518" s="95">
        <v>2022004</v>
      </c>
      <c r="D518" s="92" t="s">
        <v>678</v>
      </c>
      <c r="E518" s="91" t="s">
        <v>986</v>
      </c>
      <c r="F518" s="96" t="s">
        <v>680</v>
      </c>
    </row>
    <row r="519" s="85" customFormat="1" ht="22" customHeight="1" spans="1:6">
      <c r="A519" s="91">
        <v>517</v>
      </c>
      <c r="B519" s="95" t="s">
        <v>987</v>
      </c>
      <c r="C519" s="95">
        <v>2022004</v>
      </c>
      <c r="D519" s="92" t="s">
        <v>678</v>
      </c>
      <c r="E519" s="91" t="s">
        <v>988</v>
      </c>
      <c r="F519" s="96" t="s">
        <v>680</v>
      </c>
    </row>
    <row r="520" s="85" customFormat="1" ht="22" customHeight="1" spans="1:6">
      <c r="A520" s="91">
        <v>518</v>
      </c>
      <c r="B520" s="95" t="s">
        <v>989</v>
      </c>
      <c r="C520" s="95">
        <v>2022002</v>
      </c>
      <c r="D520" s="92" t="s">
        <v>678</v>
      </c>
      <c r="E520" s="91" t="s">
        <v>990</v>
      </c>
      <c r="F520" s="96" t="s">
        <v>680</v>
      </c>
    </row>
    <row r="521" s="85" customFormat="1" ht="22" customHeight="1" spans="1:6">
      <c r="A521" s="91">
        <v>519</v>
      </c>
      <c r="B521" s="95" t="s">
        <v>991</v>
      </c>
      <c r="C521" s="95">
        <v>2022003</v>
      </c>
      <c r="D521" s="92" t="s">
        <v>678</v>
      </c>
      <c r="E521" s="91" t="s">
        <v>992</v>
      </c>
      <c r="F521" s="96" t="s">
        <v>680</v>
      </c>
    </row>
    <row r="522" s="85" customFormat="1" ht="22" customHeight="1" spans="1:6">
      <c r="A522" s="91">
        <v>520</v>
      </c>
      <c r="B522" s="95" t="s">
        <v>993</v>
      </c>
      <c r="C522" s="95">
        <v>2022002</v>
      </c>
      <c r="D522" s="92" t="s">
        <v>678</v>
      </c>
      <c r="E522" s="91" t="s">
        <v>994</v>
      </c>
      <c r="F522" s="96" t="s">
        <v>680</v>
      </c>
    </row>
    <row r="523" s="85" customFormat="1" ht="22" customHeight="1" spans="1:6">
      <c r="A523" s="91">
        <v>521</v>
      </c>
      <c r="B523" s="95" t="s">
        <v>995</v>
      </c>
      <c r="C523" s="95">
        <v>2022001</v>
      </c>
      <c r="D523" s="92" t="s">
        <v>678</v>
      </c>
      <c r="E523" s="91" t="s">
        <v>996</v>
      </c>
      <c r="F523" s="96" t="s">
        <v>680</v>
      </c>
    </row>
    <row r="524" s="85" customFormat="1" ht="22" customHeight="1" spans="1:6">
      <c r="A524" s="91">
        <v>522</v>
      </c>
      <c r="B524" s="95" t="s">
        <v>997</v>
      </c>
      <c r="C524" s="95">
        <v>2022001</v>
      </c>
      <c r="D524" s="92" t="s">
        <v>678</v>
      </c>
      <c r="E524" s="91" t="s">
        <v>998</v>
      </c>
      <c r="F524" s="96" t="s">
        <v>680</v>
      </c>
    </row>
    <row r="525" s="85" customFormat="1" ht="22" customHeight="1" spans="1:6">
      <c r="A525" s="91">
        <v>523</v>
      </c>
      <c r="B525" s="95" t="s">
        <v>999</v>
      </c>
      <c r="C525" s="95">
        <v>2022004</v>
      </c>
      <c r="D525" s="92" t="s">
        <v>678</v>
      </c>
      <c r="E525" s="91" t="s">
        <v>1000</v>
      </c>
      <c r="F525" s="96" t="s">
        <v>680</v>
      </c>
    </row>
    <row r="526" s="85" customFormat="1" ht="22" customHeight="1" spans="1:6">
      <c r="A526" s="91">
        <v>524</v>
      </c>
      <c r="B526" s="95" t="s">
        <v>1001</v>
      </c>
      <c r="C526" s="95">
        <v>2022002</v>
      </c>
      <c r="D526" s="92" t="s">
        <v>678</v>
      </c>
      <c r="E526" s="91" t="s">
        <v>1002</v>
      </c>
      <c r="F526" s="96" t="s">
        <v>680</v>
      </c>
    </row>
    <row r="527" s="85" customFormat="1" ht="22" customHeight="1" spans="1:6">
      <c r="A527" s="91">
        <v>525</v>
      </c>
      <c r="B527" s="95" t="s">
        <v>1003</v>
      </c>
      <c r="C527" s="95">
        <v>2022002</v>
      </c>
      <c r="D527" s="92" t="s">
        <v>678</v>
      </c>
      <c r="E527" s="91" t="s">
        <v>1004</v>
      </c>
      <c r="F527" s="96" t="s">
        <v>680</v>
      </c>
    </row>
    <row r="528" s="85" customFormat="1" ht="22" customHeight="1" spans="1:6">
      <c r="A528" s="91">
        <v>526</v>
      </c>
      <c r="B528" s="95" t="s">
        <v>1005</v>
      </c>
      <c r="C528" s="95">
        <v>2022002</v>
      </c>
      <c r="D528" s="92" t="s">
        <v>678</v>
      </c>
      <c r="E528" s="91" t="s">
        <v>1006</v>
      </c>
      <c r="F528" s="96" t="s">
        <v>680</v>
      </c>
    </row>
    <row r="529" s="85" customFormat="1" ht="22" customHeight="1" spans="1:6">
      <c r="A529" s="91">
        <v>527</v>
      </c>
      <c r="B529" s="95" t="s">
        <v>1007</v>
      </c>
      <c r="C529" s="95">
        <v>2022002</v>
      </c>
      <c r="D529" s="92" t="s">
        <v>678</v>
      </c>
      <c r="E529" s="91" t="s">
        <v>1008</v>
      </c>
      <c r="F529" s="96" t="s">
        <v>680</v>
      </c>
    </row>
    <row r="530" s="85" customFormat="1" ht="22" customHeight="1" spans="1:6">
      <c r="A530" s="91">
        <v>528</v>
      </c>
      <c r="B530" s="95" t="s">
        <v>1009</v>
      </c>
      <c r="C530" s="95">
        <v>2022002</v>
      </c>
      <c r="D530" s="92" t="s">
        <v>678</v>
      </c>
      <c r="E530" s="91" t="s">
        <v>947</v>
      </c>
      <c r="F530" s="96" t="s">
        <v>680</v>
      </c>
    </row>
    <row r="531" s="85" customFormat="1" ht="22" customHeight="1" spans="1:6">
      <c r="A531" s="91">
        <v>529</v>
      </c>
      <c r="B531" s="95" t="s">
        <v>1010</v>
      </c>
      <c r="C531" s="95">
        <v>2022001</v>
      </c>
      <c r="D531" s="92" t="s">
        <v>678</v>
      </c>
      <c r="E531" s="91" t="s">
        <v>1011</v>
      </c>
      <c r="F531" s="96" t="s">
        <v>680</v>
      </c>
    </row>
    <row r="532" s="85" customFormat="1" ht="22" customHeight="1" spans="1:6">
      <c r="A532" s="91">
        <v>530</v>
      </c>
      <c r="B532" s="95" t="s">
        <v>1012</v>
      </c>
      <c r="C532" s="95">
        <v>2022002</v>
      </c>
      <c r="D532" s="92" t="s">
        <v>678</v>
      </c>
      <c r="E532" s="91" t="s">
        <v>1013</v>
      </c>
      <c r="F532" s="96" t="s">
        <v>680</v>
      </c>
    </row>
    <row r="533" s="85" customFormat="1" ht="22" customHeight="1" spans="1:6">
      <c r="A533" s="91">
        <v>531</v>
      </c>
      <c r="B533" s="95" t="s">
        <v>1014</v>
      </c>
      <c r="C533" s="95">
        <v>2022003</v>
      </c>
      <c r="D533" s="92" t="s">
        <v>678</v>
      </c>
      <c r="E533" s="91" t="s">
        <v>1015</v>
      </c>
      <c r="F533" s="96" t="s">
        <v>680</v>
      </c>
    </row>
    <row r="534" s="85" customFormat="1" ht="22" customHeight="1" spans="1:6">
      <c r="A534" s="91">
        <v>532</v>
      </c>
      <c r="B534" s="95" t="s">
        <v>1016</v>
      </c>
      <c r="C534" s="95">
        <v>2022001</v>
      </c>
      <c r="D534" s="92" t="s">
        <v>678</v>
      </c>
      <c r="E534" s="91" t="s">
        <v>1017</v>
      </c>
      <c r="F534" s="96" t="s">
        <v>680</v>
      </c>
    </row>
    <row r="535" s="85" customFormat="1" ht="22" customHeight="1" spans="1:6">
      <c r="A535" s="91">
        <v>533</v>
      </c>
      <c r="B535" s="95" t="s">
        <v>1018</v>
      </c>
      <c r="C535" s="95">
        <v>2022001</v>
      </c>
      <c r="D535" s="92" t="s">
        <v>678</v>
      </c>
      <c r="E535" s="91" t="s">
        <v>683</v>
      </c>
      <c r="F535" s="96" t="s">
        <v>680</v>
      </c>
    </row>
    <row r="536" s="85" customFormat="1" ht="22" customHeight="1" spans="1:6">
      <c r="A536" s="91">
        <v>534</v>
      </c>
      <c r="B536" s="95" t="s">
        <v>1019</v>
      </c>
      <c r="C536" s="95">
        <v>2022003</v>
      </c>
      <c r="D536" s="92" t="s">
        <v>678</v>
      </c>
      <c r="E536" s="91" t="s">
        <v>1020</v>
      </c>
      <c r="F536" s="96" t="s">
        <v>680</v>
      </c>
    </row>
    <row r="537" s="85" customFormat="1" ht="22" customHeight="1" spans="1:6">
      <c r="A537" s="91">
        <v>535</v>
      </c>
      <c r="B537" s="95" t="s">
        <v>1021</v>
      </c>
      <c r="C537" s="95">
        <v>2022002</v>
      </c>
      <c r="D537" s="92" t="s">
        <v>678</v>
      </c>
      <c r="E537" s="91" t="s">
        <v>835</v>
      </c>
      <c r="F537" s="96" t="s">
        <v>680</v>
      </c>
    </row>
    <row r="538" s="85" customFormat="1" ht="22" customHeight="1" spans="1:6">
      <c r="A538" s="91">
        <v>536</v>
      </c>
      <c r="B538" s="95" t="s">
        <v>1022</v>
      </c>
      <c r="C538" s="95">
        <v>2022003</v>
      </c>
      <c r="D538" s="92" t="s">
        <v>678</v>
      </c>
      <c r="E538" s="91" t="s">
        <v>1023</v>
      </c>
      <c r="F538" s="96" t="s">
        <v>680</v>
      </c>
    </row>
    <row r="539" s="85" customFormat="1" ht="22" customHeight="1" spans="1:6">
      <c r="A539" s="91">
        <v>537</v>
      </c>
      <c r="B539" s="95" t="s">
        <v>1024</v>
      </c>
      <c r="C539" s="95">
        <v>2022001</v>
      </c>
      <c r="D539" s="92" t="s">
        <v>678</v>
      </c>
      <c r="E539" s="91" t="s">
        <v>1025</v>
      </c>
      <c r="F539" s="96" t="s">
        <v>680</v>
      </c>
    </row>
    <row r="540" s="85" customFormat="1" ht="22" customHeight="1" spans="1:6">
      <c r="A540" s="91">
        <v>538</v>
      </c>
      <c r="B540" s="95" t="s">
        <v>1026</v>
      </c>
      <c r="C540" s="95">
        <v>2022003</v>
      </c>
      <c r="D540" s="92" t="s">
        <v>678</v>
      </c>
      <c r="E540" s="91" t="s">
        <v>1027</v>
      </c>
      <c r="F540" s="96" t="s">
        <v>680</v>
      </c>
    </row>
    <row r="541" s="85" customFormat="1" ht="22" customHeight="1" spans="1:6">
      <c r="A541" s="91">
        <v>539</v>
      </c>
      <c r="B541" s="95" t="s">
        <v>1028</v>
      </c>
      <c r="C541" s="95">
        <v>2022003</v>
      </c>
      <c r="D541" s="92" t="s">
        <v>678</v>
      </c>
      <c r="E541" s="91" t="s">
        <v>689</v>
      </c>
      <c r="F541" s="96" t="s">
        <v>680</v>
      </c>
    </row>
    <row r="542" s="85" customFormat="1" ht="22" customHeight="1" spans="1:6">
      <c r="A542" s="91">
        <v>540</v>
      </c>
      <c r="B542" s="95" t="s">
        <v>1029</v>
      </c>
      <c r="C542" s="95">
        <v>2022003</v>
      </c>
      <c r="D542" s="92" t="s">
        <v>678</v>
      </c>
      <c r="E542" s="91" t="s">
        <v>778</v>
      </c>
      <c r="F542" s="96" t="s">
        <v>680</v>
      </c>
    </row>
    <row r="543" s="85" customFormat="1" ht="22" customHeight="1" spans="1:6">
      <c r="A543" s="91">
        <v>541</v>
      </c>
      <c r="B543" s="95" t="s">
        <v>1030</v>
      </c>
      <c r="C543" s="95">
        <v>2022004</v>
      </c>
      <c r="D543" s="92" t="s">
        <v>678</v>
      </c>
      <c r="E543" s="91" t="s">
        <v>1031</v>
      </c>
      <c r="F543" s="96" t="s">
        <v>680</v>
      </c>
    </row>
    <row r="544" s="85" customFormat="1" ht="22" customHeight="1" spans="1:6">
      <c r="A544" s="91">
        <v>542</v>
      </c>
      <c r="B544" s="95" t="s">
        <v>1032</v>
      </c>
      <c r="C544" s="95">
        <v>2022004</v>
      </c>
      <c r="D544" s="92" t="s">
        <v>678</v>
      </c>
      <c r="E544" s="91" t="s">
        <v>1033</v>
      </c>
      <c r="F544" s="96" t="s">
        <v>680</v>
      </c>
    </row>
    <row r="545" s="85" customFormat="1" ht="22" customHeight="1" spans="1:6">
      <c r="A545" s="91">
        <v>543</v>
      </c>
      <c r="B545" s="95" t="s">
        <v>927</v>
      </c>
      <c r="C545" s="95">
        <v>2022001</v>
      </c>
      <c r="D545" s="92" t="s">
        <v>678</v>
      </c>
      <c r="E545" s="91" t="s">
        <v>1034</v>
      </c>
      <c r="F545" s="96" t="s">
        <v>680</v>
      </c>
    </row>
    <row r="546" s="85" customFormat="1" ht="22" customHeight="1" spans="1:6">
      <c r="A546" s="91">
        <v>544</v>
      </c>
      <c r="B546" s="95" t="s">
        <v>1035</v>
      </c>
      <c r="C546" s="95">
        <v>2022004</v>
      </c>
      <c r="D546" s="92" t="s">
        <v>678</v>
      </c>
      <c r="E546" s="91" t="s">
        <v>1036</v>
      </c>
      <c r="F546" s="96" t="s">
        <v>680</v>
      </c>
    </row>
    <row r="547" s="85" customFormat="1" ht="22" customHeight="1" spans="1:6">
      <c r="A547" s="91">
        <v>545</v>
      </c>
      <c r="B547" s="95" t="s">
        <v>1037</v>
      </c>
      <c r="C547" s="95">
        <v>2022004</v>
      </c>
      <c r="D547" s="92" t="s">
        <v>678</v>
      </c>
      <c r="E547" s="91" t="s">
        <v>857</v>
      </c>
      <c r="F547" s="96" t="s">
        <v>680</v>
      </c>
    </row>
    <row r="548" s="85" customFormat="1" ht="22" customHeight="1" spans="1:6">
      <c r="A548" s="91">
        <v>546</v>
      </c>
      <c r="B548" s="95" t="s">
        <v>1038</v>
      </c>
      <c r="C548" s="95">
        <v>2022002</v>
      </c>
      <c r="D548" s="92" t="s">
        <v>678</v>
      </c>
      <c r="E548" s="91" t="s">
        <v>1039</v>
      </c>
      <c r="F548" s="96" t="s">
        <v>680</v>
      </c>
    </row>
    <row r="549" s="85" customFormat="1" ht="22" customHeight="1" spans="1:6">
      <c r="A549" s="91">
        <v>547</v>
      </c>
      <c r="B549" s="95" t="s">
        <v>1040</v>
      </c>
      <c r="C549" s="95">
        <v>2022004</v>
      </c>
      <c r="D549" s="92" t="s">
        <v>678</v>
      </c>
      <c r="E549" s="91" t="s">
        <v>1041</v>
      </c>
      <c r="F549" s="96" t="s">
        <v>680</v>
      </c>
    </row>
    <row r="550" s="85" customFormat="1" ht="22" customHeight="1" spans="1:6">
      <c r="A550" s="91">
        <v>548</v>
      </c>
      <c r="B550" s="95" t="s">
        <v>1042</v>
      </c>
      <c r="C550" s="95">
        <v>2022004</v>
      </c>
      <c r="D550" s="92" t="s">
        <v>678</v>
      </c>
      <c r="E550" s="91" t="s">
        <v>1043</v>
      </c>
      <c r="F550" s="96" t="s">
        <v>680</v>
      </c>
    </row>
    <row r="551" s="85" customFormat="1" ht="22" customHeight="1" spans="1:6">
      <c r="A551" s="91">
        <v>549</v>
      </c>
      <c r="B551" s="95" t="s">
        <v>1044</v>
      </c>
      <c r="C551" s="95">
        <v>2022004</v>
      </c>
      <c r="D551" s="92" t="s">
        <v>678</v>
      </c>
      <c r="E551" s="91" t="s">
        <v>1045</v>
      </c>
      <c r="F551" s="96" t="s">
        <v>680</v>
      </c>
    </row>
    <row r="552" s="85" customFormat="1" ht="22" customHeight="1" spans="1:6">
      <c r="A552" s="91">
        <v>550</v>
      </c>
      <c r="B552" s="95" t="s">
        <v>1046</v>
      </c>
      <c r="C552" s="95">
        <v>2022003</v>
      </c>
      <c r="D552" s="92" t="s">
        <v>678</v>
      </c>
      <c r="E552" s="91" t="s">
        <v>1047</v>
      </c>
      <c r="F552" s="96" t="s">
        <v>680</v>
      </c>
    </row>
    <row r="553" s="85" customFormat="1" ht="22" customHeight="1" spans="1:6">
      <c r="A553" s="91">
        <v>551</v>
      </c>
      <c r="B553" s="95" t="s">
        <v>1048</v>
      </c>
      <c r="C553" s="95">
        <v>2022001</v>
      </c>
      <c r="D553" s="92" t="s">
        <v>678</v>
      </c>
      <c r="E553" s="91" t="s">
        <v>1049</v>
      </c>
      <c r="F553" s="96" t="s">
        <v>680</v>
      </c>
    </row>
    <row r="554" spans="1:6">
      <c r="A554" s="97" t="s">
        <v>1050</v>
      </c>
      <c r="B554" s="98"/>
      <c r="C554" s="98"/>
      <c r="D554" s="98"/>
      <c r="E554" s="98"/>
      <c r="F554" s="98"/>
    </row>
    <row r="555" spans="1:6">
      <c r="A555" s="98"/>
      <c r="B555" s="98"/>
      <c r="C555" s="98"/>
      <c r="D555" s="98"/>
      <c r="E555" s="98"/>
      <c r="F555" s="98"/>
    </row>
    <row r="556" ht="24" customHeight="1" spans="1:6">
      <c r="A556" s="98"/>
      <c r="B556" s="98"/>
      <c r="C556" s="98"/>
      <c r="D556" s="98"/>
      <c r="E556" s="98"/>
      <c r="F556" s="98"/>
    </row>
  </sheetData>
  <mergeCells count="2">
    <mergeCell ref="A1:F1"/>
    <mergeCell ref="A554:F556"/>
  </mergeCells>
  <dataValidations count="1">
    <dataValidation allowBlank="1" showInputMessage="1" showErrorMessage="1" error="无需填写，根据身份证号自动生成。" prompt="无需填写，根据身份证号自动生成。" sqref="F360 F361:F553"/>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0"/>
  <sheetViews>
    <sheetView topLeftCell="A55" workbookViewId="0">
      <selection activeCell="A59" sqref="A59:G60"/>
    </sheetView>
  </sheetViews>
  <sheetFormatPr defaultColWidth="9" defaultRowHeight="14.4" outlineLevelCol="6"/>
  <cols>
    <col min="1" max="1" width="9" style="54"/>
    <col min="2" max="2" width="15" style="54" customWidth="1"/>
    <col min="3" max="3" width="11.25" style="54" customWidth="1"/>
    <col min="4" max="4" width="6.55555555555556" style="54" customWidth="1"/>
    <col min="5" max="5" width="20.3796296296296" style="54" customWidth="1"/>
    <col min="6" max="6" width="21.75" style="54" customWidth="1"/>
    <col min="7" max="7" width="11.6296296296296" style="54" customWidth="1"/>
    <col min="8" max="16384" width="9" style="54"/>
  </cols>
  <sheetData>
    <row r="1" s="54" customFormat="1" ht="67" customHeight="1" spans="1:7">
      <c r="A1" s="80" t="s">
        <v>1051</v>
      </c>
      <c r="B1" s="81"/>
      <c r="C1" s="81"/>
      <c r="D1" s="81"/>
      <c r="E1" s="81"/>
      <c r="F1" s="81"/>
      <c r="G1" s="82"/>
    </row>
    <row r="2" s="54" customFormat="1" ht="29" customHeight="1" spans="1:7">
      <c r="A2" s="83" t="s">
        <v>1</v>
      </c>
      <c r="B2" s="83" t="s">
        <v>2</v>
      </c>
      <c r="C2" s="83" t="s">
        <v>3</v>
      </c>
      <c r="D2" s="83" t="s">
        <v>4</v>
      </c>
      <c r="E2" s="83" t="s">
        <v>1052</v>
      </c>
      <c r="F2" s="83" t="s">
        <v>6</v>
      </c>
      <c r="G2" s="83" t="s">
        <v>1053</v>
      </c>
    </row>
    <row r="3" s="54" customFormat="1" ht="22" customHeight="1" spans="1:7">
      <c r="A3" s="14">
        <v>1</v>
      </c>
      <c r="B3" s="14" t="s">
        <v>1054</v>
      </c>
      <c r="C3" s="14">
        <v>2022009</v>
      </c>
      <c r="D3" s="14" t="s">
        <v>678</v>
      </c>
      <c r="E3" s="14" t="s">
        <v>1055</v>
      </c>
      <c r="F3" s="14" t="s">
        <v>10</v>
      </c>
      <c r="G3" s="14"/>
    </row>
    <row r="4" s="54" customFormat="1" ht="22" customHeight="1" spans="1:7">
      <c r="A4" s="14">
        <v>2</v>
      </c>
      <c r="B4" s="14" t="s">
        <v>1056</v>
      </c>
      <c r="C4" s="14">
        <v>2022009</v>
      </c>
      <c r="D4" s="14" t="s">
        <v>678</v>
      </c>
      <c r="E4" s="14" t="s">
        <v>1057</v>
      </c>
      <c r="F4" s="14" t="s">
        <v>10</v>
      </c>
      <c r="G4" s="14"/>
    </row>
    <row r="5" s="54" customFormat="1" ht="22" customHeight="1" spans="1:7">
      <c r="A5" s="14">
        <v>3</v>
      </c>
      <c r="B5" s="14" t="s">
        <v>1058</v>
      </c>
      <c r="C5" s="14">
        <v>2022009</v>
      </c>
      <c r="D5" s="14" t="s">
        <v>678</v>
      </c>
      <c r="E5" s="14" t="s">
        <v>1059</v>
      </c>
      <c r="F5" s="14" t="s">
        <v>10</v>
      </c>
      <c r="G5" s="14"/>
    </row>
    <row r="6" s="54" customFormat="1" ht="22" customHeight="1" spans="1:7">
      <c r="A6" s="14">
        <v>4</v>
      </c>
      <c r="B6" s="14" t="s">
        <v>1060</v>
      </c>
      <c r="C6" s="14">
        <v>2022009</v>
      </c>
      <c r="D6" s="14" t="s">
        <v>678</v>
      </c>
      <c r="E6" s="14" t="s">
        <v>1061</v>
      </c>
      <c r="F6" s="14" t="s">
        <v>10</v>
      </c>
      <c r="G6" s="14"/>
    </row>
    <row r="7" s="54" customFormat="1" ht="22" customHeight="1" spans="1:7">
      <c r="A7" s="14">
        <v>5</v>
      </c>
      <c r="B7" s="14" t="s">
        <v>1062</v>
      </c>
      <c r="C7" s="14">
        <v>2022009</v>
      </c>
      <c r="D7" s="14" t="s">
        <v>678</v>
      </c>
      <c r="E7" s="14" t="s">
        <v>1063</v>
      </c>
      <c r="F7" s="14" t="s">
        <v>10</v>
      </c>
      <c r="G7" s="14"/>
    </row>
    <row r="8" s="54" customFormat="1" ht="22" customHeight="1" spans="1:7">
      <c r="A8" s="14">
        <v>6</v>
      </c>
      <c r="B8" s="14" t="s">
        <v>1064</v>
      </c>
      <c r="C8" s="14">
        <v>2022009</v>
      </c>
      <c r="D8" s="14" t="s">
        <v>678</v>
      </c>
      <c r="E8" s="14" t="s">
        <v>926</v>
      </c>
      <c r="F8" s="14" t="s">
        <v>10</v>
      </c>
      <c r="G8" s="14"/>
    </row>
    <row r="9" s="54" customFormat="1" ht="22" customHeight="1" spans="1:7">
      <c r="A9" s="14">
        <v>7</v>
      </c>
      <c r="B9" s="14" t="s">
        <v>1065</v>
      </c>
      <c r="C9" s="14">
        <v>2022009</v>
      </c>
      <c r="D9" s="14" t="s">
        <v>678</v>
      </c>
      <c r="E9" s="14" t="s">
        <v>1066</v>
      </c>
      <c r="F9" s="14" t="s">
        <v>10</v>
      </c>
      <c r="G9" s="14"/>
    </row>
    <row r="10" s="54" customFormat="1" ht="22" customHeight="1" spans="1:7">
      <c r="A10" s="14">
        <v>8</v>
      </c>
      <c r="B10" s="14" t="s">
        <v>1067</v>
      </c>
      <c r="C10" s="14">
        <v>2022009</v>
      </c>
      <c r="D10" s="14" t="s">
        <v>678</v>
      </c>
      <c r="E10" s="14" t="s">
        <v>1068</v>
      </c>
      <c r="F10" s="14" t="s">
        <v>10</v>
      </c>
      <c r="G10" s="14"/>
    </row>
    <row r="11" s="54" customFormat="1" ht="22" customHeight="1" spans="1:7">
      <c r="A11" s="14">
        <v>9</v>
      </c>
      <c r="B11" s="14" t="s">
        <v>1069</v>
      </c>
      <c r="C11" s="14">
        <v>2022009</v>
      </c>
      <c r="D11" s="14" t="s">
        <v>678</v>
      </c>
      <c r="E11" s="14" t="s">
        <v>1070</v>
      </c>
      <c r="F11" s="14" t="s">
        <v>10</v>
      </c>
      <c r="G11" s="14"/>
    </row>
    <row r="12" s="54" customFormat="1" ht="22" customHeight="1" spans="1:7">
      <c r="A12" s="14">
        <v>10</v>
      </c>
      <c r="B12" s="14" t="s">
        <v>1071</v>
      </c>
      <c r="C12" s="14">
        <v>2022009</v>
      </c>
      <c r="D12" s="14" t="s">
        <v>678</v>
      </c>
      <c r="E12" s="14" t="s">
        <v>1072</v>
      </c>
      <c r="F12" s="14" t="s">
        <v>10</v>
      </c>
      <c r="G12" s="14"/>
    </row>
    <row r="13" s="54" customFormat="1" ht="22" customHeight="1" spans="1:7">
      <c r="A13" s="14">
        <v>11</v>
      </c>
      <c r="B13" s="14" t="s">
        <v>1073</v>
      </c>
      <c r="C13" s="14">
        <v>2022009</v>
      </c>
      <c r="D13" s="14" t="s">
        <v>678</v>
      </c>
      <c r="E13" s="14" t="s">
        <v>1074</v>
      </c>
      <c r="F13" s="14" t="s">
        <v>10</v>
      </c>
      <c r="G13" s="14"/>
    </row>
    <row r="14" s="54" customFormat="1" ht="22" customHeight="1" spans="1:7">
      <c r="A14" s="14">
        <v>12</v>
      </c>
      <c r="B14" s="14" t="s">
        <v>1075</v>
      </c>
      <c r="C14" s="14">
        <v>2022009</v>
      </c>
      <c r="D14" s="14" t="s">
        <v>678</v>
      </c>
      <c r="E14" s="14" t="s">
        <v>1076</v>
      </c>
      <c r="F14" s="14" t="s">
        <v>10</v>
      </c>
      <c r="G14" s="14"/>
    </row>
    <row r="15" s="54" customFormat="1" ht="22" customHeight="1" spans="1:7">
      <c r="A15" s="14">
        <v>13</v>
      </c>
      <c r="B15" s="14" t="s">
        <v>1077</v>
      </c>
      <c r="C15" s="14">
        <v>2022009</v>
      </c>
      <c r="D15" s="14" t="s">
        <v>678</v>
      </c>
      <c r="E15" s="14" t="s">
        <v>1078</v>
      </c>
      <c r="F15" s="14" t="s">
        <v>10</v>
      </c>
      <c r="G15" s="14"/>
    </row>
    <row r="16" s="54" customFormat="1" ht="22" customHeight="1" spans="1:7">
      <c r="A16" s="14">
        <v>14</v>
      </c>
      <c r="B16" s="14" t="s">
        <v>1079</v>
      </c>
      <c r="C16" s="14">
        <v>2022009</v>
      </c>
      <c r="D16" s="14" t="s">
        <v>678</v>
      </c>
      <c r="E16" s="14" t="s">
        <v>1080</v>
      </c>
      <c r="F16" s="14" t="s">
        <v>10</v>
      </c>
      <c r="G16" s="14"/>
    </row>
    <row r="17" s="54" customFormat="1" ht="22" customHeight="1" spans="1:7">
      <c r="A17" s="14">
        <v>15</v>
      </c>
      <c r="B17" s="14" t="s">
        <v>1081</v>
      </c>
      <c r="C17" s="14">
        <v>2022009</v>
      </c>
      <c r="D17" s="14" t="s">
        <v>678</v>
      </c>
      <c r="E17" s="14" t="s">
        <v>1082</v>
      </c>
      <c r="F17" s="14" t="s">
        <v>10</v>
      </c>
      <c r="G17" s="14"/>
    </row>
    <row r="18" s="54" customFormat="1" ht="22" customHeight="1" spans="1:7">
      <c r="A18" s="14">
        <v>16</v>
      </c>
      <c r="B18" s="14" t="s">
        <v>1083</v>
      </c>
      <c r="C18" s="14">
        <v>2022009</v>
      </c>
      <c r="D18" s="14" t="s">
        <v>678</v>
      </c>
      <c r="E18" s="14" t="s">
        <v>1084</v>
      </c>
      <c r="F18" s="14" t="s">
        <v>10</v>
      </c>
      <c r="G18" s="14"/>
    </row>
    <row r="19" s="54" customFormat="1" ht="22" customHeight="1" spans="1:7">
      <c r="A19" s="14">
        <v>17</v>
      </c>
      <c r="B19" s="14" t="s">
        <v>1085</v>
      </c>
      <c r="C19" s="14">
        <v>2022009</v>
      </c>
      <c r="D19" s="14" t="s">
        <v>678</v>
      </c>
      <c r="E19" s="14" t="s">
        <v>1086</v>
      </c>
      <c r="F19" s="14" t="s">
        <v>10</v>
      </c>
      <c r="G19" s="14"/>
    </row>
    <row r="20" s="54" customFormat="1" ht="22" customHeight="1" spans="1:7">
      <c r="A20" s="14">
        <v>18</v>
      </c>
      <c r="B20" s="14" t="s">
        <v>1087</v>
      </c>
      <c r="C20" s="14">
        <v>2022009</v>
      </c>
      <c r="D20" s="14" t="s">
        <v>678</v>
      </c>
      <c r="E20" s="14" t="s">
        <v>1088</v>
      </c>
      <c r="F20" s="14" t="s">
        <v>10</v>
      </c>
      <c r="G20" s="14"/>
    </row>
    <row r="21" s="54" customFormat="1" ht="22" customHeight="1" spans="1:7">
      <c r="A21" s="14">
        <v>19</v>
      </c>
      <c r="B21" s="14" t="s">
        <v>1089</v>
      </c>
      <c r="C21" s="14">
        <v>2022009</v>
      </c>
      <c r="D21" s="14" t="s">
        <v>678</v>
      </c>
      <c r="E21" s="14" t="s">
        <v>1090</v>
      </c>
      <c r="F21" s="14" t="s">
        <v>10</v>
      </c>
      <c r="G21" s="14"/>
    </row>
    <row r="22" s="54" customFormat="1" ht="22" customHeight="1" spans="1:7">
      <c r="A22" s="14">
        <v>20</v>
      </c>
      <c r="B22" s="14" t="s">
        <v>1091</v>
      </c>
      <c r="C22" s="14">
        <v>2022009</v>
      </c>
      <c r="D22" s="14" t="s">
        <v>678</v>
      </c>
      <c r="E22" s="14" t="s">
        <v>1092</v>
      </c>
      <c r="F22" s="14" t="s">
        <v>10</v>
      </c>
      <c r="G22" s="14"/>
    </row>
    <row r="23" s="54" customFormat="1" ht="22" customHeight="1" spans="1:7">
      <c r="A23" s="14">
        <v>21</v>
      </c>
      <c r="B23" s="14" t="s">
        <v>1093</v>
      </c>
      <c r="C23" s="14">
        <v>2022009</v>
      </c>
      <c r="D23" s="14" t="s">
        <v>678</v>
      </c>
      <c r="E23" s="14" t="s">
        <v>1094</v>
      </c>
      <c r="F23" s="14" t="s">
        <v>10</v>
      </c>
      <c r="G23" s="14"/>
    </row>
    <row r="24" s="54" customFormat="1" ht="22" customHeight="1" spans="1:7">
      <c r="A24" s="14">
        <v>22</v>
      </c>
      <c r="B24" s="14" t="s">
        <v>1095</v>
      </c>
      <c r="C24" s="14">
        <v>2022009</v>
      </c>
      <c r="D24" s="14" t="s">
        <v>678</v>
      </c>
      <c r="E24" s="14" t="s">
        <v>1096</v>
      </c>
      <c r="F24" s="14" t="s">
        <v>10</v>
      </c>
      <c r="G24" s="14"/>
    </row>
    <row r="25" s="54" customFormat="1" ht="22" customHeight="1" spans="1:7">
      <c r="A25" s="14">
        <v>23</v>
      </c>
      <c r="B25" s="14" t="s">
        <v>1097</v>
      </c>
      <c r="C25" s="14">
        <v>2022009</v>
      </c>
      <c r="D25" s="14" t="s">
        <v>678</v>
      </c>
      <c r="E25" s="14" t="s">
        <v>1098</v>
      </c>
      <c r="F25" s="14" t="s">
        <v>10</v>
      </c>
      <c r="G25" s="14"/>
    </row>
    <row r="26" s="54" customFormat="1" ht="22" customHeight="1" spans="1:7">
      <c r="A26" s="14">
        <v>24</v>
      </c>
      <c r="B26" s="14" t="s">
        <v>1099</v>
      </c>
      <c r="C26" s="14">
        <v>2022009</v>
      </c>
      <c r="D26" s="14" t="s">
        <v>678</v>
      </c>
      <c r="E26" s="14" t="s">
        <v>1100</v>
      </c>
      <c r="F26" s="14" t="s">
        <v>10</v>
      </c>
      <c r="G26" s="14"/>
    </row>
    <row r="27" s="54" customFormat="1" ht="22" customHeight="1" spans="1:7">
      <c r="A27" s="14">
        <v>25</v>
      </c>
      <c r="B27" s="14" t="s">
        <v>1101</v>
      </c>
      <c r="C27" s="14">
        <v>2022009</v>
      </c>
      <c r="D27" s="14" t="s">
        <v>678</v>
      </c>
      <c r="E27" s="14" t="s">
        <v>1102</v>
      </c>
      <c r="F27" s="14" t="s">
        <v>10</v>
      </c>
      <c r="G27" s="14"/>
    </row>
    <row r="28" s="54" customFormat="1" ht="22" customHeight="1" spans="1:7">
      <c r="A28" s="14">
        <v>26</v>
      </c>
      <c r="B28" s="14" t="s">
        <v>1103</v>
      </c>
      <c r="C28" s="14">
        <v>2022009</v>
      </c>
      <c r="D28" s="14" t="s">
        <v>678</v>
      </c>
      <c r="E28" s="14" t="s">
        <v>1104</v>
      </c>
      <c r="F28" s="14" t="s">
        <v>10</v>
      </c>
      <c r="G28" s="14"/>
    </row>
    <row r="29" s="54" customFormat="1" ht="22" customHeight="1" spans="1:7">
      <c r="A29" s="14">
        <v>27</v>
      </c>
      <c r="B29" s="14" t="s">
        <v>1105</v>
      </c>
      <c r="C29" s="14">
        <v>2022009</v>
      </c>
      <c r="D29" s="14" t="s">
        <v>678</v>
      </c>
      <c r="E29" s="14" t="s">
        <v>1106</v>
      </c>
      <c r="F29" s="14" t="s">
        <v>10</v>
      </c>
      <c r="G29" s="14"/>
    </row>
    <row r="30" s="54" customFormat="1" ht="22" customHeight="1" spans="1:7">
      <c r="A30" s="14">
        <v>28</v>
      </c>
      <c r="B30" s="14" t="s">
        <v>1107</v>
      </c>
      <c r="C30" s="14">
        <v>2022009</v>
      </c>
      <c r="D30" s="14" t="s">
        <v>678</v>
      </c>
      <c r="E30" s="14" t="s">
        <v>1108</v>
      </c>
      <c r="F30" s="14" t="s">
        <v>10</v>
      </c>
      <c r="G30" s="14"/>
    </row>
    <row r="31" s="54" customFormat="1" ht="22" customHeight="1" spans="1:7">
      <c r="A31" s="14">
        <v>29</v>
      </c>
      <c r="B31" s="14" t="s">
        <v>1109</v>
      </c>
      <c r="C31" s="14">
        <v>2022009</v>
      </c>
      <c r="D31" s="14" t="s">
        <v>678</v>
      </c>
      <c r="E31" s="14" t="s">
        <v>1110</v>
      </c>
      <c r="F31" s="14" t="s">
        <v>10</v>
      </c>
      <c r="G31" s="14"/>
    </row>
    <row r="32" s="54" customFormat="1" ht="22" customHeight="1" spans="1:7">
      <c r="A32" s="14">
        <v>30</v>
      </c>
      <c r="B32" s="14" t="s">
        <v>1111</v>
      </c>
      <c r="C32" s="14">
        <v>2022009</v>
      </c>
      <c r="D32" s="14" t="s">
        <v>678</v>
      </c>
      <c r="E32" s="14" t="s">
        <v>1112</v>
      </c>
      <c r="F32" s="14" t="s">
        <v>10</v>
      </c>
      <c r="G32" s="14"/>
    </row>
    <row r="33" s="54" customFormat="1" ht="22" customHeight="1" spans="1:7">
      <c r="A33" s="14">
        <v>31</v>
      </c>
      <c r="B33" s="14" t="s">
        <v>1113</v>
      </c>
      <c r="C33" s="14">
        <v>2022009</v>
      </c>
      <c r="D33" s="14" t="s">
        <v>678</v>
      </c>
      <c r="E33" s="14" t="s">
        <v>1114</v>
      </c>
      <c r="F33" s="14" t="s">
        <v>10</v>
      </c>
      <c r="G33" s="14"/>
    </row>
    <row r="34" s="54" customFormat="1" ht="22" customHeight="1" spans="1:7">
      <c r="A34" s="14">
        <v>32</v>
      </c>
      <c r="B34" s="14" t="s">
        <v>1115</v>
      </c>
      <c r="C34" s="14">
        <v>2022009</v>
      </c>
      <c r="D34" s="14" t="s">
        <v>678</v>
      </c>
      <c r="E34" s="14" t="s">
        <v>1116</v>
      </c>
      <c r="F34" s="14" t="s">
        <v>10</v>
      </c>
      <c r="G34" s="14"/>
    </row>
    <row r="35" s="54" customFormat="1" ht="22" customHeight="1" spans="1:7">
      <c r="A35" s="14">
        <v>33</v>
      </c>
      <c r="B35" s="14" t="s">
        <v>1117</v>
      </c>
      <c r="C35" s="14">
        <v>2022009</v>
      </c>
      <c r="D35" s="14" t="s">
        <v>678</v>
      </c>
      <c r="E35" s="14" t="s">
        <v>1118</v>
      </c>
      <c r="F35" s="14" t="s">
        <v>10</v>
      </c>
      <c r="G35" s="14"/>
    </row>
    <row r="36" s="54" customFormat="1" ht="22" customHeight="1" spans="1:7">
      <c r="A36" s="14">
        <v>34</v>
      </c>
      <c r="B36" s="14" t="s">
        <v>1119</v>
      </c>
      <c r="C36" s="14">
        <v>2022009</v>
      </c>
      <c r="D36" s="14" t="s">
        <v>678</v>
      </c>
      <c r="E36" s="14" t="s">
        <v>1120</v>
      </c>
      <c r="F36" s="14" t="s">
        <v>10</v>
      </c>
      <c r="G36" s="14"/>
    </row>
    <row r="37" s="54" customFormat="1" ht="22" customHeight="1" spans="1:7">
      <c r="A37" s="14">
        <v>35</v>
      </c>
      <c r="B37" s="14" t="s">
        <v>1121</v>
      </c>
      <c r="C37" s="14">
        <v>2022009</v>
      </c>
      <c r="D37" s="14" t="s">
        <v>678</v>
      </c>
      <c r="E37" s="14" t="s">
        <v>1122</v>
      </c>
      <c r="F37" s="14" t="s">
        <v>10</v>
      </c>
      <c r="G37" s="14"/>
    </row>
    <row r="38" s="54" customFormat="1" ht="22" customHeight="1" spans="1:7">
      <c r="A38" s="14">
        <v>36</v>
      </c>
      <c r="B38" s="14" t="s">
        <v>1123</v>
      </c>
      <c r="C38" s="14">
        <v>2022009</v>
      </c>
      <c r="D38" s="14" t="s">
        <v>678</v>
      </c>
      <c r="E38" s="14" t="s">
        <v>1124</v>
      </c>
      <c r="F38" s="14" t="s">
        <v>10</v>
      </c>
      <c r="G38" s="14"/>
    </row>
    <row r="39" s="54" customFormat="1" ht="22" customHeight="1" spans="1:7">
      <c r="A39" s="14">
        <v>37</v>
      </c>
      <c r="B39" s="14" t="s">
        <v>1125</v>
      </c>
      <c r="C39" s="14">
        <v>2022009</v>
      </c>
      <c r="D39" s="14" t="s">
        <v>678</v>
      </c>
      <c r="E39" s="14" t="s">
        <v>1126</v>
      </c>
      <c r="F39" s="14" t="s">
        <v>10</v>
      </c>
      <c r="G39" s="14"/>
    </row>
    <row r="40" s="54" customFormat="1" ht="22" customHeight="1" spans="1:7">
      <c r="A40" s="14">
        <v>38</v>
      </c>
      <c r="B40" s="14" t="s">
        <v>1127</v>
      </c>
      <c r="C40" s="14">
        <v>2022009</v>
      </c>
      <c r="D40" s="14" t="s">
        <v>678</v>
      </c>
      <c r="E40" s="14" t="s">
        <v>1128</v>
      </c>
      <c r="F40" s="14" t="s">
        <v>10</v>
      </c>
      <c r="G40" s="14"/>
    </row>
    <row r="41" s="54" customFormat="1" ht="22" customHeight="1" spans="1:7">
      <c r="A41" s="14">
        <v>39</v>
      </c>
      <c r="B41" s="14" t="s">
        <v>1129</v>
      </c>
      <c r="C41" s="14">
        <v>2022009</v>
      </c>
      <c r="D41" s="14" t="s">
        <v>678</v>
      </c>
      <c r="E41" s="14" t="s">
        <v>1130</v>
      </c>
      <c r="F41" s="14" t="s">
        <v>10</v>
      </c>
      <c r="G41" s="14"/>
    </row>
    <row r="42" s="54" customFormat="1" ht="22" customHeight="1" spans="1:7">
      <c r="A42" s="14">
        <v>40</v>
      </c>
      <c r="B42" s="14" t="s">
        <v>1131</v>
      </c>
      <c r="C42" s="14">
        <v>2022009</v>
      </c>
      <c r="D42" s="14" t="s">
        <v>678</v>
      </c>
      <c r="E42" s="14" t="s">
        <v>1132</v>
      </c>
      <c r="F42" s="14" t="s">
        <v>10</v>
      </c>
      <c r="G42" s="14"/>
    </row>
    <row r="43" s="54" customFormat="1" ht="22" customHeight="1" spans="1:7">
      <c r="A43" s="14">
        <v>41</v>
      </c>
      <c r="B43" s="14" t="s">
        <v>1133</v>
      </c>
      <c r="C43" s="14">
        <v>2022009</v>
      </c>
      <c r="D43" s="14" t="s">
        <v>678</v>
      </c>
      <c r="E43" s="14" t="s">
        <v>1134</v>
      </c>
      <c r="F43" s="14" t="s">
        <v>10</v>
      </c>
      <c r="G43" s="14"/>
    </row>
    <row r="44" s="54" customFormat="1" ht="22" customHeight="1" spans="1:7">
      <c r="A44" s="14">
        <v>42</v>
      </c>
      <c r="B44" s="14" t="s">
        <v>1135</v>
      </c>
      <c r="C44" s="14">
        <v>2022009</v>
      </c>
      <c r="D44" s="14" t="s">
        <v>678</v>
      </c>
      <c r="E44" s="14" t="s">
        <v>1136</v>
      </c>
      <c r="F44" s="14" t="s">
        <v>10</v>
      </c>
      <c r="G44" s="14"/>
    </row>
    <row r="45" s="54" customFormat="1" ht="22" customHeight="1" spans="1:7">
      <c r="A45" s="14">
        <v>43</v>
      </c>
      <c r="B45" s="14" t="s">
        <v>1137</v>
      </c>
      <c r="C45" s="14">
        <v>2022009</v>
      </c>
      <c r="D45" s="14" t="s">
        <v>678</v>
      </c>
      <c r="E45" s="14" t="s">
        <v>1138</v>
      </c>
      <c r="F45" s="14" t="s">
        <v>10</v>
      </c>
      <c r="G45" s="14"/>
    </row>
    <row r="46" s="54" customFormat="1" ht="22" customHeight="1" spans="1:7">
      <c r="A46" s="14">
        <v>44</v>
      </c>
      <c r="B46" s="14" t="s">
        <v>1139</v>
      </c>
      <c r="C46" s="14">
        <v>2022009</v>
      </c>
      <c r="D46" s="14" t="s">
        <v>678</v>
      </c>
      <c r="E46" s="14" t="s">
        <v>1140</v>
      </c>
      <c r="F46" s="14" t="s">
        <v>10</v>
      </c>
      <c r="G46" s="14"/>
    </row>
    <row r="47" s="54" customFormat="1" ht="22" customHeight="1" spans="1:7">
      <c r="A47" s="14">
        <v>45</v>
      </c>
      <c r="B47" s="14" t="s">
        <v>1141</v>
      </c>
      <c r="C47" s="14">
        <v>2022009</v>
      </c>
      <c r="D47" s="14" t="s">
        <v>678</v>
      </c>
      <c r="E47" s="14" t="s">
        <v>1142</v>
      </c>
      <c r="F47" s="14" t="s">
        <v>10</v>
      </c>
      <c r="G47" s="14"/>
    </row>
    <row r="48" s="54" customFormat="1" ht="22" customHeight="1" spans="1:7">
      <c r="A48" s="14">
        <v>46</v>
      </c>
      <c r="B48" s="14" t="s">
        <v>1143</v>
      </c>
      <c r="C48" s="14">
        <v>2022009</v>
      </c>
      <c r="D48" s="14" t="s">
        <v>678</v>
      </c>
      <c r="E48" s="14" t="s">
        <v>1144</v>
      </c>
      <c r="F48" s="14" t="s">
        <v>10</v>
      </c>
      <c r="G48" s="14"/>
    </row>
    <row r="49" s="54" customFormat="1" ht="22" customHeight="1" spans="1:7">
      <c r="A49" s="14">
        <v>47</v>
      </c>
      <c r="B49" s="14" t="s">
        <v>1145</v>
      </c>
      <c r="C49" s="14">
        <v>2022009</v>
      </c>
      <c r="D49" s="14" t="s">
        <v>678</v>
      </c>
      <c r="E49" s="14" t="s">
        <v>1146</v>
      </c>
      <c r="F49" s="14" t="s">
        <v>10</v>
      </c>
      <c r="G49" s="14"/>
    </row>
    <row r="50" s="54" customFormat="1" ht="22" customHeight="1" spans="1:7">
      <c r="A50" s="14">
        <v>48</v>
      </c>
      <c r="B50" s="14" t="s">
        <v>1147</v>
      </c>
      <c r="C50" s="14">
        <v>2022009</v>
      </c>
      <c r="D50" s="14" t="s">
        <v>678</v>
      </c>
      <c r="E50" s="14" t="s">
        <v>1148</v>
      </c>
      <c r="F50" s="14" t="s">
        <v>10</v>
      </c>
      <c r="G50" s="14"/>
    </row>
    <row r="51" s="54" customFormat="1" ht="22" customHeight="1" spans="1:7">
      <c r="A51" s="14">
        <v>49</v>
      </c>
      <c r="B51" s="14" t="s">
        <v>1149</v>
      </c>
      <c r="C51" s="14">
        <v>2022009</v>
      </c>
      <c r="D51" s="14" t="s">
        <v>678</v>
      </c>
      <c r="E51" s="14" t="s">
        <v>1150</v>
      </c>
      <c r="F51" s="14" t="s">
        <v>10</v>
      </c>
      <c r="G51" s="14"/>
    </row>
    <row r="52" s="54" customFormat="1" ht="22" customHeight="1" spans="1:7">
      <c r="A52" s="14">
        <v>50</v>
      </c>
      <c r="B52" s="14" t="s">
        <v>1151</v>
      </c>
      <c r="C52" s="14">
        <v>2022009</v>
      </c>
      <c r="D52" s="14" t="s">
        <v>678</v>
      </c>
      <c r="E52" s="14" t="s">
        <v>1152</v>
      </c>
      <c r="F52" s="14" t="s">
        <v>10</v>
      </c>
      <c r="G52" s="14"/>
    </row>
    <row r="53" s="54" customFormat="1" ht="22" customHeight="1" spans="1:7">
      <c r="A53" s="14">
        <v>51</v>
      </c>
      <c r="B53" s="14" t="s">
        <v>1153</v>
      </c>
      <c r="C53" s="14">
        <v>2022009</v>
      </c>
      <c r="D53" s="14" t="s">
        <v>678</v>
      </c>
      <c r="E53" s="14" t="s">
        <v>1154</v>
      </c>
      <c r="F53" s="14" t="s">
        <v>10</v>
      </c>
      <c r="G53" s="14"/>
    </row>
    <row r="54" s="54" customFormat="1" ht="22" customHeight="1" spans="1:7">
      <c r="A54" s="14">
        <v>52</v>
      </c>
      <c r="B54" s="14" t="s">
        <v>1155</v>
      </c>
      <c r="C54" s="14">
        <v>2022009</v>
      </c>
      <c r="D54" s="14" t="s">
        <v>678</v>
      </c>
      <c r="E54" s="14" t="s">
        <v>1156</v>
      </c>
      <c r="F54" s="14" t="s">
        <v>10</v>
      </c>
      <c r="G54" s="14"/>
    </row>
    <row r="55" s="54" customFormat="1" ht="22" customHeight="1" spans="1:7">
      <c r="A55" s="14">
        <v>53</v>
      </c>
      <c r="B55" s="14" t="s">
        <v>1157</v>
      </c>
      <c r="C55" s="14">
        <v>2022009</v>
      </c>
      <c r="D55" s="14" t="s">
        <v>678</v>
      </c>
      <c r="E55" s="14" t="s">
        <v>1158</v>
      </c>
      <c r="F55" s="14" t="s">
        <v>10</v>
      </c>
      <c r="G55" s="14"/>
    </row>
    <row r="56" s="54" customFormat="1" ht="22" customHeight="1" spans="1:7">
      <c r="A56" s="14">
        <v>54</v>
      </c>
      <c r="B56" s="14" t="s">
        <v>1159</v>
      </c>
      <c r="C56" s="14">
        <v>2022009</v>
      </c>
      <c r="D56" s="14" t="s">
        <v>678</v>
      </c>
      <c r="E56" s="14" t="s">
        <v>1160</v>
      </c>
      <c r="F56" s="14" t="s">
        <v>10</v>
      </c>
      <c r="G56" s="14"/>
    </row>
    <row r="57" s="54" customFormat="1" ht="22" customHeight="1" spans="1:7">
      <c r="A57" s="14">
        <v>55</v>
      </c>
      <c r="B57" s="14" t="s">
        <v>1161</v>
      </c>
      <c r="C57" s="14">
        <v>2022009</v>
      </c>
      <c r="D57" s="14" t="s">
        <v>678</v>
      </c>
      <c r="E57" s="14" t="s">
        <v>1162</v>
      </c>
      <c r="F57" s="14" t="s">
        <v>10</v>
      </c>
      <c r="G57" s="14"/>
    </row>
    <row r="58" s="54" customFormat="1" ht="22" customHeight="1" spans="1:7">
      <c r="A58" s="14">
        <v>56</v>
      </c>
      <c r="B58" s="14" t="s">
        <v>1163</v>
      </c>
      <c r="C58" s="14">
        <v>2022009</v>
      </c>
      <c r="D58" s="14" t="s">
        <v>678</v>
      </c>
      <c r="E58" s="14" t="s">
        <v>1164</v>
      </c>
      <c r="F58" s="14" t="s">
        <v>10</v>
      </c>
      <c r="G58" s="14"/>
    </row>
    <row r="59" ht="20" customHeight="1" spans="1:7">
      <c r="A59" s="79" t="s">
        <v>1165</v>
      </c>
      <c r="B59" s="79"/>
      <c r="C59" s="79"/>
      <c r="D59" s="79"/>
      <c r="E59" s="79"/>
      <c r="F59" s="79"/>
      <c r="G59" s="79"/>
    </row>
    <row r="60" ht="20" customHeight="1" spans="1:7">
      <c r="A60" s="79"/>
      <c r="B60" s="79"/>
      <c r="C60" s="79"/>
      <c r="D60" s="79"/>
      <c r="E60" s="79"/>
      <c r="F60" s="79"/>
      <c r="G60" s="79"/>
    </row>
  </sheetData>
  <mergeCells count="2">
    <mergeCell ref="A1:G1"/>
    <mergeCell ref="A59:G6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topLeftCell="A25" workbookViewId="0">
      <selection activeCell="M31" sqref="M31"/>
    </sheetView>
  </sheetViews>
  <sheetFormatPr defaultColWidth="9" defaultRowHeight="14.4" outlineLevelCol="6"/>
  <cols>
    <col min="1" max="1" width="9" style="20" customWidth="1"/>
    <col min="2" max="3" width="11.3333333333333" style="20" customWidth="1"/>
    <col min="4" max="4" width="8.12962962962963" style="20" customWidth="1"/>
    <col min="5" max="5" width="24.6296296296296" style="75" customWidth="1"/>
    <col min="6" max="6" width="21" style="20" customWidth="1"/>
    <col min="7" max="16384" width="9" style="54"/>
  </cols>
  <sheetData>
    <row r="1" s="54" customFormat="1" ht="65" customHeight="1" spans="1:6">
      <c r="A1" s="76" t="s">
        <v>1166</v>
      </c>
      <c r="B1" s="77"/>
      <c r="C1" s="77"/>
      <c r="D1" s="77"/>
      <c r="E1" s="78"/>
      <c r="F1" s="77"/>
    </row>
    <row r="2" s="54" customFormat="1" ht="30" customHeight="1" spans="1:6">
      <c r="A2" s="57" t="s">
        <v>1</v>
      </c>
      <c r="B2" s="57" t="s">
        <v>2</v>
      </c>
      <c r="C2" s="57" t="s">
        <v>3</v>
      </c>
      <c r="D2" s="57" t="s">
        <v>4</v>
      </c>
      <c r="E2" s="58" t="s">
        <v>5</v>
      </c>
      <c r="F2" s="57" t="s">
        <v>1167</v>
      </c>
    </row>
    <row r="3" s="54" customFormat="1" ht="22" customHeight="1" spans="1:6">
      <c r="A3" s="14">
        <v>1</v>
      </c>
      <c r="B3" s="14" t="s">
        <v>1168</v>
      </c>
      <c r="C3" s="14">
        <v>2022006</v>
      </c>
      <c r="D3" s="14" t="s">
        <v>678</v>
      </c>
      <c r="E3" s="14" t="s">
        <v>1169</v>
      </c>
      <c r="F3" s="14" t="s">
        <v>1170</v>
      </c>
    </row>
    <row r="4" s="54" customFormat="1" ht="22" customHeight="1" spans="1:6">
      <c r="A4" s="14">
        <v>2</v>
      </c>
      <c r="B4" s="14" t="s">
        <v>1171</v>
      </c>
      <c r="C4" s="14">
        <v>2022006</v>
      </c>
      <c r="D4" s="14" t="s">
        <v>678</v>
      </c>
      <c r="E4" s="14" t="s">
        <v>986</v>
      </c>
      <c r="F4" s="14" t="s">
        <v>1170</v>
      </c>
    </row>
    <row r="5" s="54" customFormat="1" ht="22" customHeight="1" spans="1:6">
      <c r="A5" s="14">
        <v>3</v>
      </c>
      <c r="B5" s="14" t="s">
        <v>1172</v>
      </c>
      <c r="C5" s="14">
        <v>2022006</v>
      </c>
      <c r="D5" s="14" t="s">
        <v>678</v>
      </c>
      <c r="E5" s="14" t="s">
        <v>1173</v>
      </c>
      <c r="F5" s="14" t="s">
        <v>1170</v>
      </c>
    </row>
    <row r="6" s="54" customFormat="1" ht="22" customHeight="1" spans="1:6">
      <c r="A6" s="14">
        <v>4</v>
      </c>
      <c r="B6" s="14" t="s">
        <v>1174</v>
      </c>
      <c r="C6" s="14">
        <v>2022006</v>
      </c>
      <c r="D6" s="14" t="s">
        <v>678</v>
      </c>
      <c r="E6" s="14" t="s">
        <v>770</v>
      </c>
      <c r="F6" s="14" t="s">
        <v>1170</v>
      </c>
    </row>
    <row r="7" s="54" customFormat="1" ht="22" customHeight="1" spans="1:6">
      <c r="A7" s="14">
        <v>5</v>
      </c>
      <c r="B7" s="14" t="s">
        <v>1069</v>
      </c>
      <c r="C7" s="14">
        <v>2022006</v>
      </c>
      <c r="D7" s="14" t="s">
        <v>678</v>
      </c>
      <c r="E7" s="14" t="s">
        <v>1175</v>
      </c>
      <c r="F7" s="14" t="s">
        <v>1170</v>
      </c>
    </row>
    <row r="8" s="54" customFormat="1" ht="22" customHeight="1" spans="1:6">
      <c r="A8" s="14">
        <v>6</v>
      </c>
      <c r="B8" s="14" t="s">
        <v>1176</v>
      </c>
      <c r="C8" s="14">
        <v>2022006</v>
      </c>
      <c r="D8" s="14" t="s">
        <v>678</v>
      </c>
      <c r="E8" s="14" t="s">
        <v>1177</v>
      </c>
      <c r="F8" s="14" t="s">
        <v>1170</v>
      </c>
    </row>
    <row r="9" s="54" customFormat="1" ht="22" customHeight="1" spans="1:6">
      <c r="A9" s="14">
        <v>7</v>
      </c>
      <c r="B9" s="14" t="s">
        <v>1178</v>
      </c>
      <c r="C9" s="14">
        <v>2022006</v>
      </c>
      <c r="D9" s="14" t="s">
        <v>678</v>
      </c>
      <c r="E9" s="14" t="s">
        <v>1179</v>
      </c>
      <c r="F9" s="14" t="s">
        <v>1170</v>
      </c>
    </row>
    <row r="10" s="54" customFormat="1" ht="22" customHeight="1" spans="1:6">
      <c r="A10" s="14">
        <v>8</v>
      </c>
      <c r="B10" s="14" t="s">
        <v>1180</v>
      </c>
      <c r="C10" s="14">
        <v>2022006</v>
      </c>
      <c r="D10" s="14" t="s">
        <v>678</v>
      </c>
      <c r="E10" s="14" t="s">
        <v>1181</v>
      </c>
      <c r="F10" s="14" t="s">
        <v>1170</v>
      </c>
    </row>
    <row r="11" s="54" customFormat="1" ht="22" customHeight="1" spans="1:6">
      <c r="A11" s="14">
        <v>9</v>
      </c>
      <c r="B11" s="14" t="s">
        <v>1182</v>
      </c>
      <c r="C11" s="14">
        <v>2022006</v>
      </c>
      <c r="D11" s="14" t="s">
        <v>678</v>
      </c>
      <c r="E11" s="14" t="s">
        <v>1183</v>
      </c>
      <c r="F11" s="14" t="s">
        <v>1170</v>
      </c>
    </row>
    <row r="12" s="54" customFormat="1" ht="22" customHeight="1" spans="1:6">
      <c r="A12" s="14">
        <v>10</v>
      </c>
      <c r="B12" s="14" t="s">
        <v>1184</v>
      </c>
      <c r="C12" s="14">
        <v>2022006</v>
      </c>
      <c r="D12" s="14" t="s">
        <v>678</v>
      </c>
      <c r="E12" s="14" t="s">
        <v>1049</v>
      </c>
      <c r="F12" s="14" t="s">
        <v>1170</v>
      </c>
    </row>
    <row r="13" s="54" customFormat="1" ht="22" customHeight="1" spans="1:6">
      <c r="A13" s="14">
        <v>11</v>
      </c>
      <c r="B13" s="14" t="s">
        <v>1185</v>
      </c>
      <c r="C13" s="14">
        <v>2022006</v>
      </c>
      <c r="D13" s="14" t="s">
        <v>678</v>
      </c>
      <c r="E13" s="14" t="s">
        <v>1186</v>
      </c>
      <c r="F13" s="14" t="s">
        <v>1170</v>
      </c>
    </row>
    <row r="14" s="54" customFormat="1" ht="22" customHeight="1" spans="1:6">
      <c r="A14" s="14">
        <v>12</v>
      </c>
      <c r="B14" s="14" t="s">
        <v>1187</v>
      </c>
      <c r="C14" s="14">
        <v>2022006</v>
      </c>
      <c r="D14" s="14" t="s">
        <v>678</v>
      </c>
      <c r="E14" s="14" t="s">
        <v>1188</v>
      </c>
      <c r="F14" s="14" t="s">
        <v>1170</v>
      </c>
    </row>
    <row r="15" s="54" customFormat="1" ht="22" customHeight="1" spans="1:6">
      <c r="A15" s="14">
        <v>13</v>
      </c>
      <c r="B15" s="14" t="s">
        <v>1189</v>
      </c>
      <c r="C15" s="14">
        <v>2022006</v>
      </c>
      <c r="D15" s="14" t="s">
        <v>678</v>
      </c>
      <c r="E15" s="14" t="s">
        <v>1190</v>
      </c>
      <c r="F15" s="14" t="s">
        <v>1170</v>
      </c>
    </row>
    <row r="16" s="54" customFormat="1" ht="22" customHeight="1" spans="1:6">
      <c r="A16" s="14">
        <v>14</v>
      </c>
      <c r="B16" s="14" t="s">
        <v>1191</v>
      </c>
      <c r="C16" s="14">
        <v>2022006</v>
      </c>
      <c r="D16" s="14" t="s">
        <v>678</v>
      </c>
      <c r="E16" s="14" t="s">
        <v>1192</v>
      </c>
      <c r="F16" s="14" t="s">
        <v>1170</v>
      </c>
    </row>
    <row r="17" s="54" customFormat="1" ht="22" customHeight="1" spans="1:6">
      <c r="A17" s="14">
        <v>15</v>
      </c>
      <c r="B17" s="14" t="s">
        <v>1193</v>
      </c>
      <c r="C17" s="14">
        <v>2022006</v>
      </c>
      <c r="D17" s="14" t="s">
        <v>678</v>
      </c>
      <c r="E17" s="14" t="s">
        <v>1194</v>
      </c>
      <c r="F17" s="14" t="s">
        <v>1170</v>
      </c>
    </row>
    <row r="18" s="54" customFormat="1" ht="22" customHeight="1" spans="1:6">
      <c r="A18" s="14">
        <v>16</v>
      </c>
      <c r="B18" s="14" t="s">
        <v>1195</v>
      </c>
      <c r="C18" s="14">
        <v>2022006</v>
      </c>
      <c r="D18" s="14" t="s">
        <v>678</v>
      </c>
      <c r="E18" s="14" t="s">
        <v>1196</v>
      </c>
      <c r="F18" s="14" t="s">
        <v>1170</v>
      </c>
    </row>
    <row r="19" s="54" customFormat="1" ht="22" customHeight="1" spans="1:6">
      <c r="A19" s="14">
        <v>17</v>
      </c>
      <c r="B19" s="14" t="s">
        <v>1197</v>
      </c>
      <c r="C19" s="14">
        <v>2022006</v>
      </c>
      <c r="D19" s="14" t="s">
        <v>678</v>
      </c>
      <c r="E19" s="14" t="s">
        <v>1198</v>
      </c>
      <c r="F19" s="14" t="s">
        <v>1170</v>
      </c>
    </row>
    <row r="20" s="54" customFormat="1" ht="22" customHeight="1" spans="1:6">
      <c r="A20" s="14">
        <v>18</v>
      </c>
      <c r="B20" s="14" t="s">
        <v>1199</v>
      </c>
      <c r="C20" s="14">
        <v>2022006</v>
      </c>
      <c r="D20" s="14" t="s">
        <v>678</v>
      </c>
      <c r="E20" s="14" t="s">
        <v>1200</v>
      </c>
      <c r="F20" s="14" t="s">
        <v>1170</v>
      </c>
    </row>
    <row r="21" s="54" customFormat="1" ht="22" customHeight="1" spans="1:6">
      <c r="A21" s="14">
        <v>19</v>
      </c>
      <c r="B21" s="14" t="s">
        <v>1201</v>
      </c>
      <c r="C21" s="14">
        <v>2022006</v>
      </c>
      <c r="D21" s="14" t="s">
        <v>678</v>
      </c>
      <c r="E21" s="14" t="s">
        <v>1202</v>
      </c>
      <c r="F21" s="14" t="s">
        <v>1170</v>
      </c>
    </row>
    <row r="22" s="54" customFormat="1" ht="22" customHeight="1" spans="1:6">
      <c r="A22" s="14">
        <v>20</v>
      </c>
      <c r="B22" s="14" t="s">
        <v>1203</v>
      </c>
      <c r="C22" s="14">
        <v>2022006</v>
      </c>
      <c r="D22" s="14" t="s">
        <v>678</v>
      </c>
      <c r="E22" s="14" t="s">
        <v>1204</v>
      </c>
      <c r="F22" s="14" t="s">
        <v>1170</v>
      </c>
    </row>
    <row r="23" s="54" customFormat="1" ht="22" customHeight="1" spans="1:6">
      <c r="A23" s="14">
        <v>21</v>
      </c>
      <c r="B23" s="14" t="s">
        <v>1121</v>
      </c>
      <c r="C23" s="14">
        <v>2022006</v>
      </c>
      <c r="D23" s="14" t="s">
        <v>678</v>
      </c>
      <c r="E23" s="14" t="s">
        <v>689</v>
      </c>
      <c r="F23" s="14" t="s">
        <v>1170</v>
      </c>
    </row>
    <row r="24" s="54" customFormat="1" ht="22" customHeight="1" spans="1:6">
      <c r="A24" s="14">
        <v>22</v>
      </c>
      <c r="B24" s="14" t="s">
        <v>1205</v>
      </c>
      <c r="C24" s="14">
        <v>2022006</v>
      </c>
      <c r="D24" s="14" t="s">
        <v>678</v>
      </c>
      <c r="E24" s="14" t="s">
        <v>1206</v>
      </c>
      <c r="F24" s="14" t="s">
        <v>1170</v>
      </c>
    </row>
    <row r="25" s="54" customFormat="1" ht="22" customHeight="1" spans="1:6">
      <c r="A25" s="14">
        <v>23</v>
      </c>
      <c r="B25" s="14" t="s">
        <v>1207</v>
      </c>
      <c r="C25" s="14">
        <v>2022006</v>
      </c>
      <c r="D25" s="14" t="s">
        <v>678</v>
      </c>
      <c r="E25" s="14" t="s">
        <v>1208</v>
      </c>
      <c r="F25" s="14" t="s">
        <v>1170</v>
      </c>
    </row>
    <row r="26" s="54" customFormat="1" ht="22" customHeight="1" spans="1:6">
      <c r="A26" s="14">
        <v>24</v>
      </c>
      <c r="B26" s="14" t="s">
        <v>1209</v>
      </c>
      <c r="C26" s="14">
        <v>2022006</v>
      </c>
      <c r="D26" s="14" t="s">
        <v>678</v>
      </c>
      <c r="E26" s="14" t="s">
        <v>1210</v>
      </c>
      <c r="F26" s="14" t="s">
        <v>1170</v>
      </c>
    </row>
    <row r="27" s="54" customFormat="1" ht="22" customHeight="1" spans="1:6">
      <c r="A27" s="14">
        <v>25</v>
      </c>
      <c r="B27" s="14" t="s">
        <v>1211</v>
      </c>
      <c r="C27" s="14">
        <v>2022006</v>
      </c>
      <c r="D27" s="14" t="s">
        <v>678</v>
      </c>
      <c r="E27" s="14" t="s">
        <v>1049</v>
      </c>
      <c r="F27" s="14" t="s">
        <v>1170</v>
      </c>
    </row>
    <row r="28" s="54" customFormat="1" ht="22" customHeight="1" spans="1:6">
      <c r="A28" s="14">
        <v>26</v>
      </c>
      <c r="B28" s="14" t="s">
        <v>1212</v>
      </c>
      <c r="C28" s="14">
        <v>2022006</v>
      </c>
      <c r="D28" s="14" t="s">
        <v>678</v>
      </c>
      <c r="E28" s="14" t="s">
        <v>1213</v>
      </c>
      <c r="F28" s="14" t="s">
        <v>1170</v>
      </c>
    </row>
    <row r="29" s="54" customFormat="1" ht="22" customHeight="1" spans="1:6">
      <c r="A29" s="14">
        <v>27</v>
      </c>
      <c r="B29" s="14" t="s">
        <v>912</v>
      </c>
      <c r="C29" s="14">
        <v>2022006</v>
      </c>
      <c r="D29" s="14" t="s">
        <v>678</v>
      </c>
      <c r="E29" s="14" t="s">
        <v>841</v>
      </c>
      <c r="F29" s="14" t="s">
        <v>1170</v>
      </c>
    </row>
    <row r="30" s="54" customFormat="1" ht="22" customHeight="1" spans="1:6">
      <c r="A30" s="14">
        <v>28</v>
      </c>
      <c r="B30" s="14" t="s">
        <v>1214</v>
      </c>
      <c r="C30" s="14">
        <v>2022006</v>
      </c>
      <c r="D30" s="14" t="s">
        <v>678</v>
      </c>
      <c r="E30" s="14" t="s">
        <v>1215</v>
      </c>
      <c r="F30" s="14" t="s">
        <v>1170</v>
      </c>
    </row>
    <row r="31" s="54" customFormat="1" ht="22" customHeight="1" spans="1:6">
      <c r="A31" s="14">
        <v>29</v>
      </c>
      <c r="B31" s="14" t="s">
        <v>1216</v>
      </c>
      <c r="C31" s="14">
        <v>2022006</v>
      </c>
      <c r="D31" s="14" t="s">
        <v>678</v>
      </c>
      <c r="E31" s="14" t="s">
        <v>1217</v>
      </c>
      <c r="F31" s="14" t="s">
        <v>1170</v>
      </c>
    </row>
    <row r="32" s="54" customFormat="1" ht="22" customHeight="1" spans="1:6">
      <c r="A32" s="14">
        <v>30</v>
      </c>
      <c r="B32" s="14" t="s">
        <v>1218</v>
      </c>
      <c r="C32" s="14">
        <v>2022006</v>
      </c>
      <c r="D32" s="14" t="s">
        <v>678</v>
      </c>
      <c r="E32" s="14" t="s">
        <v>1219</v>
      </c>
      <c r="F32" s="14" t="s">
        <v>1170</v>
      </c>
    </row>
    <row r="33" s="54" customFormat="1" ht="22" customHeight="1" spans="1:6">
      <c r="A33" s="14">
        <v>31</v>
      </c>
      <c r="B33" s="14" t="s">
        <v>1220</v>
      </c>
      <c r="C33" s="14">
        <v>2022006</v>
      </c>
      <c r="D33" s="14" t="s">
        <v>678</v>
      </c>
      <c r="E33" s="14" t="s">
        <v>1221</v>
      </c>
      <c r="F33" s="14" t="s">
        <v>1170</v>
      </c>
    </row>
    <row r="34" s="54" customFormat="1" ht="22" customHeight="1" spans="1:6">
      <c r="A34" s="14">
        <v>32</v>
      </c>
      <c r="B34" s="14" t="s">
        <v>1222</v>
      </c>
      <c r="C34" s="14">
        <v>2022007</v>
      </c>
      <c r="D34" s="14" t="s">
        <v>678</v>
      </c>
      <c r="E34" s="14" t="s">
        <v>1223</v>
      </c>
      <c r="F34" s="14" t="s">
        <v>1170</v>
      </c>
    </row>
    <row r="35" s="54" customFormat="1" ht="22" customHeight="1" spans="1:6">
      <c r="A35" s="14">
        <v>33</v>
      </c>
      <c r="B35" s="14" t="s">
        <v>910</v>
      </c>
      <c r="C35" s="14">
        <v>2022007</v>
      </c>
      <c r="D35" s="14" t="s">
        <v>678</v>
      </c>
      <c r="E35" s="14" t="s">
        <v>1224</v>
      </c>
      <c r="F35" s="14" t="s">
        <v>1170</v>
      </c>
    </row>
    <row r="36" s="54" customFormat="1" ht="22" customHeight="1" spans="1:6">
      <c r="A36" s="14">
        <v>34</v>
      </c>
      <c r="B36" s="14" t="s">
        <v>1225</v>
      </c>
      <c r="C36" s="14">
        <v>2022008</v>
      </c>
      <c r="D36" s="14" t="s">
        <v>678</v>
      </c>
      <c r="E36" s="14" t="s">
        <v>772</v>
      </c>
      <c r="F36" s="14" t="s">
        <v>1170</v>
      </c>
    </row>
    <row r="37" s="54" customFormat="1" ht="22" customHeight="1" spans="1:6">
      <c r="A37" s="14">
        <v>35</v>
      </c>
      <c r="B37" s="14" t="s">
        <v>1226</v>
      </c>
      <c r="C37" s="14">
        <v>2022008</v>
      </c>
      <c r="D37" s="14" t="s">
        <v>678</v>
      </c>
      <c r="E37" s="14" t="s">
        <v>1017</v>
      </c>
      <c r="F37" s="14" t="s">
        <v>1170</v>
      </c>
    </row>
    <row r="38" s="54" customFormat="1" ht="22" customHeight="1" spans="1:6">
      <c r="A38" s="14">
        <v>36</v>
      </c>
      <c r="B38" s="14" t="s">
        <v>830</v>
      </c>
      <c r="C38" s="14">
        <v>2022008</v>
      </c>
      <c r="D38" s="14" t="s">
        <v>678</v>
      </c>
      <c r="E38" s="14" t="s">
        <v>1227</v>
      </c>
      <c r="F38" s="14" t="s">
        <v>1170</v>
      </c>
    </row>
    <row r="39" s="54" customFormat="1" ht="22" customHeight="1" spans="1:6">
      <c r="A39" s="14">
        <v>37</v>
      </c>
      <c r="B39" s="14" t="s">
        <v>1228</v>
      </c>
      <c r="C39" s="14">
        <v>2022008</v>
      </c>
      <c r="D39" s="14" t="s">
        <v>678</v>
      </c>
      <c r="E39" s="14" t="s">
        <v>806</v>
      </c>
      <c r="F39" s="14" t="s">
        <v>1170</v>
      </c>
    </row>
    <row r="40" spans="1:7">
      <c r="A40" s="79" t="s">
        <v>1229</v>
      </c>
      <c r="B40" s="79"/>
      <c r="C40" s="79"/>
      <c r="D40" s="79"/>
      <c r="E40" s="79"/>
      <c r="F40" s="79"/>
      <c r="G40" s="79"/>
    </row>
    <row r="41" spans="1:7">
      <c r="A41" s="79"/>
      <c r="B41" s="79"/>
      <c r="C41" s="79"/>
      <c r="D41" s="79"/>
      <c r="E41" s="79"/>
      <c r="F41" s="79"/>
      <c r="G41" s="79"/>
    </row>
  </sheetData>
  <mergeCells count="2">
    <mergeCell ref="A1:F1"/>
    <mergeCell ref="A40:G4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0"/>
  <sheetViews>
    <sheetView topLeftCell="A100" workbookViewId="0">
      <selection activeCell="A108" sqref="A108:G108"/>
    </sheetView>
  </sheetViews>
  <sheetFormatPr defaultColWidth="9.77777777777778" defaultRowHeight="15.6" outlineLevelCol="6"/>
  <cols>
    <col min="1" max="1" width="7.77777777777778" style="64" customWidth="1"/>
    <col min="2" max="2" width="12.5555555555556" style="64" customWidth="1"/>
    <col min="3" max="3" width="8.19444444444444" style="64" customWidth="1"/>
    <col min="4" max="4" width="14.1666666666667" style="64" customWidth="1"/>
    <col min="5" max="5" width="30.8333333333333" style="65" hidden="1" customWidth="1"/>
    <col min="6" max="6" width="28.1111111111111" style="64" customWidth="1"/>
    <col min="7" max="7" width="15.8888888888889" style="64" customWidth="1"/>
    <col min="8" max="16384" width="9.77777777777778" style="61"/>
  </cols>
  <sheetData>
    <row r="1" s="61" customFormat="1" ht="73" customHeight="1" spans="1:7">
      <c r="A1" s="66" t="s">
        <v>1230</v>
      </c>
      <c r="B1" s="67"/>
      <c r="C1" s="67"/>
      <c r="D1" s="67"/>
      <c r="E1" s="67"/>
      <c r="F1" s="67"/>
      <c r="G1" s="67"/>
    </row>
    <row r="2" s="62" customFormat="1" ht="30.75" customHeight="1" spans="1:7">
      <c r="A2" s="68" t="s">
        <v>1</v>
      </c>
      <c r="B2" s="68" t="s">
        <v>2</v>
      </c>
      <c r="C2" s="68" t="s">
        <v>4</v>
      </c>
      <c r="D2" s="68" t="s">
        <v>3</v>
      </c>
      <c r="E2" s="69" t="s">
        <v>5</v>
      </c>
      <c r="F2" s="69" t="s">
        <v>5</v>
      </c>
      <c r="G2" s="68" t="s">
        <v>1167</v>
      </c>
    </row>
    <row r="3" s="1" customFormat="1" ht="22" customHeight="1" spans="1:7">
      <c r="A3" s="11">
        <v>1</v>
      </c>
      <c r="B3" s="11" t="s">
        <v>1231</v>
      </c>
      <c r="C3" s="11" t="s">
        <v>678</v>
      </c>
      <c r="D3" s="11">
        <v>202210</v>
      </c>
      <c r="E3" s="70" t="s">
        <v>1232</v>
      </c>
      <c r="F3" s="11" t="s">
        <v>1233</v>
      </c>
      <c r="G3" s="70" t="s">
        <v>1234</v>
      </c>
    </row>
    <row r="4" s="1" customFormat="1" ht="22" customHeight="1" spans="1:7">
      <c r="A4" s="11">
        <v>2</v>
      </c>
      <c r="B4" s="11" t="s">
        <v>1235</v>
      </c>
      <c r="C4" s="11" t="s">
        <v>678</v>
      </c>
      <c r="D4" s="11">
        <v>202211</v>
      </c>
      <c r="E4" s="70" t="s">
        <v>1236</v>
      </c>
      <c r="F4" s="11" t="s">
        <v>1237</v>
      </c>
      <c r="G4" s="70" t="s">
        <v>1234</v>
      </c>
    </row>
    <row r="5" s="1" customFormat="1" ht="22" customHeight="1" spans="1:7">
      <c r="A5" s="11">
        <v>3</v>
      </c>
      <c r="B5" s="11" t="s">
        <v>1238</v>
      </c>
      <c r="C5" s="11" t="s">
        <v>678</v>
      </c>
      <c r="D5" s="11">
        <v>202211</v>
      </c>
      <c r="E5" s="70" t="s">
        <v>1239</v>
      </c>
      <c r="F5" s="11" t="s">
        <v>1240</v>
      </c>
      <c r="G5" s="70" t="s">
        <v>1234</v>
      </c>
    </row>
    <row r="6" s="1" customFormat="1" ht="22" customHeight="1" spans="1:7">
      <c r="A6" s="11">
        <v>4</v>
      </c>
      <c r="B6" s="11" t="s">
        <v>1241</v>
      </c>
      <c r="C6" s="11" t="s">
        <v>678</v>
      </c>
      <c r="D6" s="11">
        <v>202211</v>
      </c>
      <c r="E6" s="70" t="s">
        <v>1242</v>
      </c>
      <c r="F6" s="11" t="s">
        <v>1243</v>
      </c>
      <c r="G6" s="70" t="s">
        <v>1234</v>
      </c>
    </row>
    <row r="7" s="1" customFormat="1" ht="22" customHeight="1" spans="1:7">
      <c r="A7" s="11">
        <v>5</v>
      </c>
      <c r="B7" s="11" t="s">
        <v>1244</v>
      </c>
      <c r="C7" s="11" t="s">
        <v>678</v>
      </c>
      <c r="D7" s="11">
        <v>202211</v>
      </c>
      <c r="E7" s="70" t="s">
        <v>1245</v>
      </c>
      <c r="F7" s="11" t="s">
        <v>1246</v>
      </c>
      <c r="G7" s="70" t="s">
        <v>1234</v>
      </c>
    </row>
    <row r="8" s="1" customFormat="1" ht="22" customHeight="1" spans="1:7">
      <c r="A8" s="11">
        <v>6</v>
      </c>
      <c r="B8" s="11" t="s">
        <v>1247</v>
      </c>
      <c r="C8" s="11" t="s">
        <v>678</v>
      </c>
      <c r="D8" s="11">
        <v>202210</v>
      </c>
      <c r="E8" s="70" t="s">
        <v>1248</v>
      </c>
      <c r="F8" s="11" t="s">
        <v>1249</v>
      </c>
      <c r="G8" s="70" t="s">
        <v>1234</v>
      </c>
    </row>
    <row r="9" s="1" customFormat="1" ht="22" customHeight="1" spans="1:7">
      <c r="A9" s="11">
        <v>7</v>
      </c>
      <c r="B9" s="11" t="s">
        <v>1250</v>
      </c>
      <c r="C9" s="11" t="s">
        <v>678</v>
      </c>
      <c r="D9" s="11">
        <v>202210</v>
      </c>
      <c r="E9" s="70" t="s">
        <v>1251</v>
      </c>
      <c r="F9" s="11" t="s">
        <v>1252</v>
      </c>
      <c r="G9" s="70" t="s">
        <v>1234</v>
      </c>
    </row>
    <row r="10" s="1" customFormat="1" ht="22" customHeight="1" spans="1:7">
      <c r="A10" s="11">
        <v>8</v>
      </c>
      <c r="B10" s="11" t="s">
        <v>1253</v>
      </c>
      <c r="C10" s="11" t="s">
        <v>678</v>
      </c>
      <c r="D10" s="11">
        <v>202210</v>
      </c>
      <c r="E10" s="70" t="s">
        <v>1254</v>
      </c>
      <c r="F10" s="11" t="s">
        <v>1255</v>
      </c>
      <c r="G10" s="70" t="s">
        <v>1234</v>
      </c>
    </row>
    <row r="11" s="1" customFormat="1" ht="22" customHeight="1" spans="1:7">
      <c r="A11" s="11">
        <v>9</v>
      </c>
      <c r="B11" s="11" t="s">
        <v>1256</v>
      </c>
      <c r="C11" s="11" t="s">
        <v>678</v>
      </c>
      <c r="D11" s="11">
        <v>202210</v>
      </c>
      <c r="E11" s="70" t="s">
        <v>1257</v>
      </c>
      <c r="F11" s="11" t="s">
        <v>1258</v>
      </c>
      <c r="G11" s="70" t="s">
        <v>1234</v>
      </c>
    </row>
    <row r="12" s="1" customFormat="1" ht="22" customHeight="1" spans="1:7">
      <c r="A12" s="11">
        <v>10</v>
      </c>
      <c r="B12" s="11" t="s">
        <v>1259</v>
      </c>
      <c r="C12" s="11" t="s">
        <v>678</v>
      </c>
      <c r="D12" s="11">
        <v>202210</v>
      </c>
      <c r="E12" s="70" t="s">
        <v>1260</v>
      </c>
      <c r="F12" s="11" t="s">
        <v>1261</v>
      </c>
      <c r="G12" s="70" t="s">
        <v>1234</v>
      </c>
    </row>
    <row r="13" s="1" customFormat="1" ht="22" customHeight="1" spans="1:7">
      <c r="A13" s="11">
        <v>11</v>
      </c>
      <c r="B13" s="11" t="s">
        <v>1262</v>
      </c>
      <c r="C13" s="11" t="s">
        <v>678</v>
      </c>
      <c r="D13" s="11">
        <v>202210</v>
      </c>
      <c r="E13" s="70" t="s">
        <v>1263</v>
      </c>
      <c r="F13" s="11" t="s">
        <v>1264</v>
      </c>
      <c r="G13" s="70" t="s">
        <v>1234</v>
      </c>
    </row>
    <row r="14" s="1" customFormat="1" ht="22" customHeight="1" spans="1:7">
      <c r="A14" s="11">
        <v>12</v>
      </c>
      <c r="B14" s="11" t="s">
        <v>1265</v>
      </c>
      <c r="C14" s="11" t="s">
        <v>678</v>
      </c>
      <c r="D14" s="11">
        <v>202211</v>
      </c>
      <c r="E14" s="70" t="s">
        <v>1266</v>
      </c>
      <c r="F14" s="11" t="s">
        <v>1267</v>
      </c>
      <c r="G14" s="70" t="s">
        <v>1234</v>
      </c>
    </row>
    <row r="15" s="1" customFormat="1" ht="22" customHeight="1" spans="1:7">
      <c r="A15" s="11">
        <v>13</v>
      </c>
      <c r="B15" s="11" t="s">
        <v>1268</v>
      </c>
      <c r="C15" s="11" t="s">
        <v>678</v>
      </c>
      <c r="D15" s="11">
        <v>202211</v>
      </c>
      <c r="E15" s="70" t="s">
        <v>1269</v>
      </c>
      <c r="F15" s="11" t="s">
        <v>1270</v>
      </c>
      <c r="G15" s="70" t="s">
        <v>1234</v>
      </c>
    </row>
    <row r="16" s="1" customFormat="1" ht="22" customHeight="1" spans="1:7">
      <c r="A16" s="11">
        <v>14</v>
      </c>
      <c r="B16" s="11" t="s">
        <v>1069</v>
      </c>
      <c r="C16" s="11" t="s">
        <v>678</v>
      </c>
      <c r="D16" s="11">
        <v>202211</v>
      </c>
      <c r="E16" s="70" t="s">
        <v>1271</v>
      </c>
      <c r="F16" s="11" t="s">
        <v>1272</v>
      </c>
      <c r="G16" s="70" t="s">
        <v>1234</v>
      </c>
    </row>
    <row r="17" s="1" customFormat="1" ht="22" customHeight="1" spans="1:7">
      <c r="A17" s="11">
        <v>15</v>
      </c>
      <c r="B17" s="11" t="s">
        <v>1273</v>
      </c>
      <c r="C17" s="11" t="s">
        <v>678</v>
      </c>
      <c r="D17" s="11">
        <v>202210</v>
      </c>
      <c r="E17" s="70" t="s">
        <v>1274</v>
      </c>
      <c r="F17" s="11" t="s">
        <v>1275</v>
      </c>
      <c r="G17" s="70" t="s">
        <v>1234</v>
      </c>
    </row>
    <row r="18" s="1" customFormat="1" ht="22" customHeight="1" spans="1:7">
      <c r="A18" s="11">
        <v>16</v>
      </c>
      <c r="B18" s="11" t="s">
        <v>1276</v>
      </c>
      <c r="C18" s="11" t="s">
        <v>678</v>
      </c>
      <c r="D18" s="11">
        <v>202210</v>
      </c>
      <c r="E18" s="70" t="s">
        <v>1277</v>
      </c>
      <c r="F18" s="11" t="s">
        <v>1278</v>
      </c>
      <c r="G18" s="70" t="s">
        <v>1234</v>
      </c>
    </row>
    <row r="19" s="1" customFormat="1" ht="22" customHeight="1" spans="1:7">
      <c r="A19" s="11">
        <v>17</v>
      </c>
      <c r="B19" s="11" t="s">
        <v>1279</v>
      </c>
      <c r="C19" s="11" t="s">
        <v>678</v>
      </c>
      <c r="D19" s="11">
        <v>202210</v>
      </c>
      <c r="E19" s="70" t="s">
        <v>1280</v>
      </c>
      <c r="F19" s="11" t="s">
        <v>1281</v>
      </c>
      <c r="G19" s="70" t="s">
        <v>1234</v>
      </c>
    </row>
    <row r="20" s="1" customFormat="1" ht="22" customHeight="1" spans="1:7">
      <c r="A20" s="11">
        <v>18</v>
      </c>
      <c r="B20" s="11" t="s">
        <v>1282</v>
      </c>
      <c r="C20" s="11" t="s">
        <v>678</v>
      </c>
      <c r="D20" s="11">
        <v>202211</v>
      </c>
      <c r="E20" s="70" t="s">
        <v>1283</v>
      </c>
      <c r="F20" s="11" t="s">
        <v>1284</v>
      </c>
      <c r="G20" s="70" t="s">
        <v>1234</v>
      </c>
    </row>
    <row r="21" s="1" customFormat="1" ht="22" customHeight="1" spans="1:7">
      <c r="A21" s="11">
        <v>19</v>
      </c>
      <c r="B21" s="11" t="s">
        <v>1285</v>
      </c>
      <c r="C21" s="11" t="s">
        <v>678</v>
      </c>
      <c r="D21" s="11">
        <v>202210</v>
      </c>
      <c r="E21" s="70" t="s">
        <v>1286</v>
      </c>
      <c r="F21" s="11" t="s">
        <v>1287</v>
      </c>
      <c r="G21" s="70" t="s">
        <v>1234</v>
      </c>
    </row>
    <row r="22" s="1" customFormat="1" ht="22" customHeight="1" spans="1:7">
      <c r="A22" s="11">
        <v>20</v>
      </c>
      <c r="B22" s="11" t="s">
        <v>1071</v>
      </c>
      <c r="C22" s="11" t="s">
        <v>678</v>
      </c>
      <c r="D22" s="11">
        <v>202210</v>
      </c>
      <c r="E22" s="70" t="s">
        <v>1288</v>
      </c>
      <c r="F22" s="11" t="s">
        <v>1289</v>
      </c>
      <c r="G22" s="70" t="s">
        <v>1234</v>
      </c>
    </row>
    <row r="23" s="63" customFormat="1" ht="22" customHeight="1" spans="1:7">
      <c r="A23" s="71">
        <v>21</v>
      </c>
      <c r="B23" s="71" t="s">
        <v>1290</v>
      </c>
      <c r="C23" s="71" t="s">
        <v>678</v>
      </c>
      <c r="D23" s="71">
        <v>202210</v>
      </c>
      <c r="E23" s="72" t="s">
        <v>1291</v>
      </c>
      <c r="F23" s="71" t="s">
        <v>1292</v>
      </c>
      <c r="G23" s="70" t="s">
        <v>1234</v>
      </c>
    </row>
    <row r="24" s="1" customFormat="1" ht="22" customHeight="1" spans="1:7">
      <c r="A24" s="11">
        <v>22</v>
      </c>
      <c r="B24" s="11" t="s">
        <v>1293</v>
      </c>
      <c r="C24" s="11" t="s">
        <v>678</v>
      </c>
      <c r="D24" s="11">
        <v>202211</v>
      </c>
      <c r="E24" s="70" t="s">
        <v>1294</v>
      </c>
      <c r="F24" s="11" t="s">
        <v>1295</v>
      </c>
      <c r="G24" s="70" t="s">
        <v>1234</v>
      </c>
    </row>
    <row r="25" s="1" customFormat="1" ht="22" customHeight="1" spans="1:7">
      <c r="A25" s="11">
        <v>23</v>
      </c>
      <c r="B25" s="11" t="s">
        <v>1296</v>
      </c>
      <c r="C25" s="11" t="s">
        <v>678</v>
      </c>
      <c r="D25" s="11">
        <v>202210</v>
      </c>
      <c r="E25" s="70" t="s">
        <v>1297</v>
      </c>
      <c r="F25" s="11" t="s">
        <v>1298</v>
      </c>
      <c r="G25" s="70" t="s">
        <v>1234</v>
      </c>
    </row>
    <row r="26" s="1" customFormat="1" ht="22" customHeight="1" spans="1:7">
      <c r="A26" s="11">
        <v>24</v>
      </c>
      <c r="B26" s="11" t="s">
        <v>1299</v>
      </c>
      <c r="C26" s="11" t="s">
        <v>678</v>
      </c>
      <c r="D26" s="11">
        <v>202211</v>
      </c>
      <c r="E26" s="70" t="s">
        <v>1300</v>
      </c>
      <c r="F26" s="11" t="s">
        <v>1252</v>
      </c>
      <c r="G26" s="70" t="s">
        <v>1234</v>
      </c>
    </row>
    <row r="27" s="1" customFormat="1" ht="22" customHeight="1" spans="1:7">
      <c r="A27" s="11">
        <v>25</v>
      </c>
      <c r="B27" s="11" t="s">
        <v>1301</v>
      </c>
      <c r="C27" s="11" t="s">
        <v>678</v>
      </c>
      <c r="D27" s="11">
        <v>202210</v>
      </c>
      <c r="E27" s="70" t="s">
        <v>1302</v>
      </c>
      <c r="F27" s="11" t="s">
        <v>1303</v>
      </c>
      <c r="G27" s="70" t="s">
        <v>1234</v>
      </c>
    </row>
    <row r="28" s="1" customFormat="1" ht="22" customHeight="1" spans="1:7">
      <c r="A28" s="11">
        <v>26</v>
      </c>
      <c r="B28" s="11" t="s">
        <v>1304</v>
      </c>
      <c r="C28" s="11" t="s">
        <v>678</v>
      </c>
      <c r="D28" s="11">
        <v>202210</v>
      </c>
      <c r="E28" s="70" t="s">
        <v>1305</v>
      </c>
      <c r="F28" s="11" t="s">
        <v>1306</v>
      </c>
      <c r="G28" s="70" t="s">
        <v>1234</v>
      </c>
    </row>
    <row r="29" s="1" customFormat="1" ht="22" customHeight="1" spans="1:7">
      <c r="A29" s="11">
        <v>27</v>
      </c>
      <c r="B29" s="11" t="s">
        <v>1307</v>
      </c>
      <c r="C29" s="11" t="s">
        <v>678</v>
      </c>
      <c r="D29" s="11">
        <v>202210</v>
      </c>
      <c r="E29" s="70" t="s">
        <v>1308</v>
      </c>
      <c r="F29" s="11" t="s">
        <v>1309</v>
      </c>
      <c r="G29" s="70" t="s">
        <v>1234</v>
      </c>
    </row>
    <row r="30" s="1" customFormat="1" ht="22" customHeight="1" spans="1:7">
      <c r="A30" s="11">
        <v>28</v>
      </c>
      <c r="B30" s="11" t="s">
        <v>1310</v>
      </c>
      <c r="C30" s="11" t="s">
        <v>678</v>
      </c>
      <c r="D30" s="11">
        <v>202210</v>
      </c>
      <c r="E30" s="70" t="s">
        <v>1311</v>
      </c>
      <c r="F30" s="11" t="s">
        <v>1312</v>
      </c>
      <c r="G30" s="70" t="s">
        <v>1234</v>
      </c>
    </row>
    <row r="31" s="1" customFormat="1" ht="22" customHeight="1" spans="1:7">
      <c r="A31" s="11">
        <v>29</v>
      </c>
      <c r="B31" s="11" t="s">
        <v>1313</v>
      </c>
      <c r="C31" s="11" t="s">
        <v>678</v>
      </c>
      <c r="D31" s="11">
        <v>202210</v>
      </c>
      <c r="E31" s="70" t="s">
        <v>1314</v>
      </c>
      <c r="F31" s="11" t="s">
        <v>1315</v>
      </c>
      <c r="G31" s="70" t="s">
        <v>1234</v>
      </c>
    </row>
    <row r="32" s="1" customFormat="1" ht="22" customHeight="1" spans="1:7">
      <c r="A32" s="11">
        <v>30</v>
      </c>
      <c r="B32" s="11" t="s">
        <v>1316</v>
      </c>
      <c r="C32" s="11" t="s">
        <v>678</v>
      </c>
      <c r="D32" s="11">
        <v>202210</v>
      </c>
      <c r="E32" s="70" t="s">
        <v>1317</v>
      </c>
      <c r="F32" s="11" t="s">
        <v>1318</v>
      </c>
      <c r="G32" s="70" t="s">
        <v>1234</v>
      </c>
    </row>
    <row r="33" s="1" customFormat="1" ht="22" customHeight="1" spans="1:7">
      <c r="A33" s="11">
        <v>31</v>
      </c>
      <c r="B33" s="11" t="s">
        <v>1319</v>
      </c>
      <c r="C33" s="11" t="s">
        <v>678</v>
      </c>
      <c r="D33" s="11">
        <v>202210</v>
      </c>
      <c r="E33" s="70" t="s">
        <v>1320</v>
      </c>
      <c r="F33" s="11" t="s">
        <v>1321</v>
      </c>
      <c r="G33" s="70" t="s">
        <v>1234</v>
      </c>
    </row>
    <row r="34" s="1" customFormat="1" ht="22" customHeight="1" spans="1:7">
      <c r="A34" s="11">
        <v>32</v>
      </c>
      <c r="B34" s="11" t="s">
        <v>1322</v>
      </c>
      <c r="C34" s="11" t="s">
        <v>678</v>
      </c>
      <c r="D34" s="11">
        <v>202210</v>
      </c>
      <c r="E34" s="70" t="s">
        <v>1323</v>
      </c>
      <c r="F34" s="11" t="s">
        <v>1324</v>
      </c>
      <c r="G34" s="70" t="s">
        <v>1234</v>
      </c>
    </row>
    <row r="35" s="1" customFormat="1" ht="22" customHeight="1" spans="1:7">
      <c r="A35" s="11">
        <v>33</v>
      </c>
      <c r="B35" s="11" t="s">
        <v>1325</v>
      </c>
      <c r="C35" s="11" t="s">
        <v>678</v>
      </c>
      <c r="D35" s="11">
        <v>202211</v>
      </c>
      <c r="E35" s="70" t="s">
        <v>1326</v>
      </c>
      <c r="F35" s="11" t="s">
        <v>1327</v>
      </c>
      <c r="G35" s="70" t="s">
        <v>1234</v>
      </c>
    </row>
    <row r="36" s="1" customFormat="1" ht="22" customHeight="1" spans="1:7">
      <c r="A36" s="11">
        <v>34</v>
      </c>
      <c r="B36" s="11" t="s">
        <v>1328</v>
      </c>
      <c r="C36" s="11" t="s">
        <v>678</v>
      </c>
      <c r="D36" s="11">
        <v>202211</v>
      </c>
      <c r="E36" s="70" t="s">
        <v>1329</v>
      </c>
      <c r="F36" s="11" t="s">
        <v>1330</v>
      </c>
      <c r="G36" s="70" t="s">
        <v>1234</v>
      </c>
    </row>
    <row r="37" s="1" customFormat="1" ht="22" customHeight="1" spans="1:7">
      <c r="A37" s="11">
        <v>35</v>
      </c>
      <c r="B37" s="11" t="s">
        <v>1331</v>
      </c>
      <c r="C37" s="11" t="s">
        <v>678</v>
      </c>
      <c r="D37" s="11">
        <v>202210</v>
      </c>
      <c r="E37" s="70" t="s">
        <v>1332</v>
      </c>
      <c r="F37" s="11" t="s">
        <v>872</v>
      </c>
      <c r="G37" s="70" t="s">
        <v>1234</v>
      </c>
    </row>
    <row r="38" s="1" customFormat="1" ht="22" customHeight="1" spans="1:7">
      <c r="A38" s="11">
        <v>36</v>
      </c>
      <c r="B38" s="11" t="s">
        <v>1333</v>
      </c>
      <c r="C38" s="11" t="s">
        <v>678</v>
      </c>
      <c r="D38" s="11">
        <v>202211</v>
      </c>
      <c r="E38" s="70" t="s">
        <v>1334</v>
      </c>
      <c r="F38" s="11" t="s">
        <v>1335</v>
      </c>
      <c r="G38" s="70" t="s">
        <v>1234</v>
      </c>
    </row>
    <row r="39" s="1" customFormat="1" ht="22" customHeight="1" spans="1:7">
      <c r="A39" s="11">
        <v>37</v>
      </c>
      <c r="B39" s="11" t="s">
        <v>1336</v>
      </c>
      <c r="C39" s="11" t="s">
        <v>678</v>
      </c>
      <c r="D39" s="11">
        <v>202211</v>
      </c>
      <c r="E39" s="70" t="s">
        <v>1337</v>
      </c>
      <c r="F39" s="11" t="s">
        <v>1338</v>
      </c>
      <c r="G39" s="70" t="s">
        <v>1234</v>
      </c>
    </row>
    <row r="40" s="1" customFormat="1" ht="22" customHeight="1" spans="1:7">
      <c r="A40" s="11">
        <v>38</v>
      </c>
      <c r="B40" s="11" t="s">
        <v>1339</v>
      </c>
      <c r="C40" s="11" t="s">
        <v>678</v>
      </c>
      <c r="D40" s="11">
        <v>202211</v>
      </c>
      <c r="E40" s="70" t="s">
        <v>1340</v>
      </c>
      <c r="F40" s="11" t="s">
        <v>1341</v>
      </c>
      <c r="G40" s="70" t="s">
        <v>1234</v>
      </c>
    </row>
    <row r="41" s="1" customFormat="1" ht="22" customHeight="1" spans="1:7">
      <c r="A41" s="11">
        <v>39</v>
      </c>
      <c r="B41" s="11" t="s">
        <v>1342</v>
      </c>
      <c r="C41" s="11" t="s">
        <v>678</v>
      </c>
      <c r="D41" s="11">
        <v>202210</v>
      </c>
      <c r="E41" s="70" t="s">
        <v>1343</v>
      </c>
      <c r="F41" s="11" t="s">
        <v>1344</v>
      </c>
      <c r="G41" s="70" t="s">
        <v>1234</v>
      </c>
    </row>
    <row r="42" s="1" customFormat="1" ht="22" customHeight="1" spans="1:7">
      <c r="A42" s="11">
        <v>40</v>
      </c>
      <c r="B42" s="11" t="s">
        <v>1345</v>
      </c>
      <c r="C42" s="11" t="s">
        <v>678</v>
      </c>
      <c r="D42" s="11">
        <v>202210</v>
      </c>
      <c r="E42" s="70" t="s">
        <v>1346</v>
      </c>
      <c r="F42" s="11" t="s">
        <v>1347</v>
      </c>
      <c r="G42" s="70" t="s">
        <v>1234</v>
      </c>
    </row>
    <row r="43" s="1" customFormat="1" ht="22" customHeight="1" spans="1:7">
      <c r="A43" s="11">
        <v>41</v>
      </c>
      <c r="B43" s="11" t="s">
        <v>1348</v>
      </c>
      <c r="C43" s="11" t="s">
        <v>678</v>
      </c>
      <c r="D43" s="11">
        <v>202211</v>
      </c>
      <c r="E43" s="70" t="s">
        <v>1349</v>
      </c>
      <c r="F43" s="11" t="s">
        <v>1350</v>
      </c>
      <c r="G43" s="70" t="s">
        <v>1234</v>
      </c>
    </row>
    <row r="44" s="1" customFormat="1" ht="22" customHeight="1" spans="1:7">
      <c r="A44" s="11">
        <v>42</v>
      </c>
      <c r="B44" s="11" t="s">
        <v>1351</v>
      </c>
      <c r="C44" s="11" t="s">
        <v>678</v>
      </c>
      <c r="D44" s="11">
        <v>202210</v>
      </c>
      <c r="E44" s="70" t="s">
        <v>1352</v>
      </c>
      <c r="F44" s="11" t="s">
        <v>1353</v>
      </c>
      <c r="G44" s="70" t="s">
        <v>1234</v>
      </c>
    </row>
    <row r="45" s="1" customFormat="1" ht="22" customHeight="1" spans="1:7">
      <c r="A45" s="11">
        <v>43</v>
      </c>
      <c r="B45" s="11" t="s">
        <v>1354</v>
      </c>
      <c r="C45" s="11" t="s">
        <v>678</v>
      </c>
      <c r="D45" s="11">
        <v>202211</v>
      </c>
      <c r="E45" s="70" t="s">
        <v>1355</v>
      </c>
      <c r="F45" s="11" t="s">
        <v>1356</v>
      </c>
      <c r="G45" s="70" t="s">
        <v>1234</v>
      </c>
    </row>
    <row r="46" s="1" customFormat="1" ht="22" customHeight="1" spans="1:7">
      <c r="A46" s="11">
        <v>44</v>
      </c>
      <c r="B46" s="11" t="s">
        <v>1357</v>
      </c>
      <c r="C46" s="11" t="s">
        <v>678</v>
      </c>
      <c r="D46" s="11">
        <v>202210</v>
      </c>
      <c r="E46" s="70" t="s">
        <v>1358</v>
      </c>
      <c r="F46" s="11" t="s">
        <v>1359</v>
      </c>
      <c r="G46" s="70" t="s">
        <v>1234</v>
      </c>
    </row>
    <row r="47" s="1" customFormat="1" ht="22" customHeight="1" spans="1:7">
      <c r="A47" s="11">
        <v>45</v>
      </c>
      <c r="B47" s="11" t="s">
        <v>1360</v>
      </c>
      <c r="C47" s="11" t="s">
        <v>678</v>
      </c>
      <c r="D47" s="11">
        <v>202211</v>
      </c>
      <c r="E47" s="70" t="s">
        <v>1361</v>
      </c>
      <c r="F47" s="11" t="s">
        <v>1362</v>
      </c>
      <c r="G47" s="70" t="s">
        <v>1234</v>
      </c>
    </row>
    <row r="48" s="1" customFormat="1" ht="22" customHeight="1" spans="1:7">
      <c r="A48" s="11">
        <v>46</v>
      </c>
      <c r="B48" s="11" t="s">
        <v>1363</v>
      </c>
      <c r="C48" s="11" t="s">
        <v>678</v>
      </c>
      <c r="D48" s="11">
        <v>202211</v>
      </c>
      <c r="E48" s="70" t="s">
        <v>1364</v>
      </c>
      <c r="F48" s="11" t="s">
        <v>1365</v>
      </c>
      <c r="G48" s="70" t="s">
        <v>1234</v>
      </c>
    </row>
    <row r="49" s="1" customFormat="1" ht="22" customHeight="1" spans="1:7">
      <c r="A49" s="11">
        <v>47</v>
      </c>
      <c r="B49" s="11" t="s">
        <v>1366</v>
      </c>
      <c r="C49" s="11" t="s">
        <v>678</v>
      </c>
      <c r="D49" s="11">
        <v>202210</v>
      </c>
      <c r="E49" s="70" t="s">
        <v>1367</v>
      </c>
      <c r="F49" s="11" t="s">
        <v>1368</v>
      </c>
      <c r="G49" s="70" t="s">
        <v>1234</v>
      </c>
    </row>
    <row r="50" s="1" customFormat="1" ht="22" customHeight="1" spans="1:7">
      <c r="A50" s="11">
        <v>48</v>
      </c>
      <c r="B50" s="11" t="s">
        <v>1369</v>
      </c>
      <c r="C50" s="11" t="s">
        <v>678</v>
      </c>
      <c r="D50" s="11">
        <v>202211</v>
      </c>
      <c r="E50" s="70" t="s">
        <v>1370</v>
      </c>
      <c r="F50" s="11" t="s">
        <v>1371</v>
      </c>
      <c r="G50" s="70" t="s">
        <v>1234</v>
      </c>
    </row>
    <row r="51" s="1" customFormat="1" ht="22" customHeight="1" spans="1:7">
      <c r="A51" s="11">
        <v>49</v>
      </c>
      <c r="B51" s="11" t="s">
        <v>1372</v>
      </c>
      <c r="C51" s="11" t="s">
        <v>678</v>
      </c>
      <c r="D51" s="11">
        <v>202211</v>
      </c>
      <c r="E51" s="70" t="s">
        <v>1373</v>
      </c>
      <c r="F51" s="11" t="s">
        <v>1374</v>
      </c>
      <c r="G51" s="70" t="s">
        <v>1234</v>
      </c>
    </row>
    <row r="52" s="1" customFormat="1" ht="22" customHeight="1" spans="1:7">
      <c r="A52" s="11">
        <v>50</v>
      </c>
      <c r="B52" s="11" t="s">
        <v>1375</v>
      </c>
      <c r="C52" s="11" t="s">
        <v>678</v>
      </c>
      <c r="D52" s="11">
        <v>202211</v>
      </c>
      <c r="E52" s="70" t="s">
        <v>1376</v>
      </c>
      <c r="F52" s="11" t="s">
        <v>1377</v>
      </c>
      <c r="G52" s="70" t="s">
        <v>1234</v>
      </c>
    </row>
    <row r="53" s="1" customFormat="1" ht="22" customHeight="1" spans="1:7">
      <c r="A53" s="11">
        <v>51</v>
      </c>
      <c r="B53" s="11" t="s">
        <v>1378</v>
      </c>
      <c r="C53" s="11" t="s">
        <v>678</v>
      </c>
      <c r="D53" s="11">
        <v>202211</v>
      </c>
      <c r="E53" s="70" t="s">
        <v>1379</v>
      </c>
      <c r="F53" s="11" t="s">
        <v>1261</v>
      </c>
      <c r="G53" s="70" t="s">
        <v>1234</v>
      </c>
    </row>
    <row r="54" s="1" customFormat="1" ht="22" customHeight="1" spans="1:7">
      <c r="A54" s="11">
        <v>52</v>
      </c>
      <c r="B54" s="11" t="s">
        <v>1380</v>
      </c>
      <c r="C54" s="11" t="s">
        <v>678</v>
      </c>
      <c r="D54" s="11">
        <v>202211</v>
      </c>
      <c r="E54" s="70" t="s">
        <v>1381</v>
      </c>
      <c r="F54" s="11" t="s">
        <v>1382</v>
      </c>
      <c r="G54" s="70" t="s">
        <v>1234</v>
      </c>
    </row>
    <row r="55" s="1" customFormat="1" ht="22" customHeight="1" spans="1:7">
      <c r="A55" s="11">
        <v>53</v>
      </c>
      <c r="B55" s="11" t="s">
        <v>1383</v>
      </c>
      <c r="C55" s="11" t="s">
        <v>678</v>
      </c>
      <c r="D55" s="11">
        <v>202211</v>
      </c>
      <c r="E55" s="70" t="s">
        <v>1384</v>
      </c>
      <c r="F55" s="11" t="s">
        <v>1359</v>
      </c>
      <c r="G55" s="70" t="s">
        <v>1234</v>
      </c>
    </row>
    <row r="56" s="1" customFormat="1" ht="22" customHeight="1" spans="1:7">
      <c r="A56" s="11">
        <v>54</v>
      </c>
      <c r="B56" s="11" t="s">
        <v>1385</v>
      </c>
      <c r="C56" s="11" t="s">
        <v>678</v>
      </c>
      <c r="D56" s="11">
        <v>202211</v>
      </c>
      <c r="E56" s="70" t="s">
        <v>1386</v>
      </c>
      <c r="F56" s="11" t="s">
        <v>790</v>
      </c>
      <c r="G56" s="70" t="s">
        <v>1234</v>
      </c>
    </row>
    <row r="57" s="1" customFormat="1" ht="22" customHeight="1" spans="1:7">
      <c r="A57" s="11">
        <v>55</v>
      </c>
      <c r="B57" s="11" t="s">
        <v>1387</v>
      </c>
      <c r="C57" s="11" t="s">
        <v>678</v>
      </c>
      <c r="D57" s="11">
        <v>202211</v>
      </c>
      <c r="E57" s="70" t="s">
        <v>1388</v>
      </c>
      <c r="F57" s="11" t="s">
        <v>1261</v>
      </c>
      <c r="G57" s="70" t="s">
        <v>1234</v>
      </c>
    </row>
    <row r="58" s="1" customFormat="1" ht="22" customHeight="1" spans="1:7">
      <c r="A58" s="11">
        <v>56</v>
      </c>
      <c r="B58" s="11" t="s">
        <v>1389</v>
      </c>
      <c r="C58" s="11" t="s">
        <v>678</v>
      </c>
      <c r="D58" s="11">
        <v>202211</v>
      </c>
      <c r="E58" s="70" t="s">
        <v>1390</v>
      </c>
      <c r="F58" s="11" t="s">
        <v>1359</v>
      </c>
      <c r="G58" s="70" t="s">
        <v>1234</v>
      </c>
    </row>
    <row r="59" s="1" customFormat="1" ht="22" customHeight="1" spans="1:7">
      <c r="A59" s="11">
        <v>57</v>
      </c>
      <c r="B59" s="11" t="s">
        <v>1391</v>
      </c>
      <c r="C59" s="11" t="s">
        <v>678</v>
      </c>
      <c r="D59" s="11">
        <v>202210</v>
      </c>
      <c r="E59" s="70" t="s">
        <v>1392</v>
      </c>
      <c r="F59" s="11" t="s">
        <v>722</v>
      </c>
      <c r="G59" s="70" t="s">
        <v>1234</v>
      </c>
    </row>
    <row r="60" s="1" customFormat="1" ht="22" customHeight="1" spans="1:7">
      <c r="A60" s="11">
        <v>58</v>
      </c>
      <c r="B60" s="11" t="s">
        <v>1139</v>
      </c>
      <c r="C60" s="11" t="s">
        <v>678</v>
      </c>
      <c r="D60" s="11">
        <v>202210</v>
      </c>
      <c r="E60" s="70" t="s">
        <v>1393</v>
      </c>
      <c r="F60" s="11" t="s">
        <v>1394</v>
      </c>
      <c r="G60" s="70" t="s">
        <v>1234</v>
      </c>
    </row>
    <row r="61" s="1" customFormat="1" ht="22" customHeight="1" spans="1:7">
      <c r="A61" s="11">
        <v>59</v>
      </c>
      <c r="B61" s="11" t="s">
        <v>1395</v>
      </c>
      <c r="C61" s="11" t="s">
        <v>678</v>
      </c>
      <c r="D61" s="11">
        <v>202210</v>
      </c>
      <c r="E61" s="70" t="s">
        <v>1396</v>
      </c>
      <c r="F61" s="11" t="s">
        <v>1397</v>
      </c>
      <c r="G61" s="70" t="s">
        <v>1234</v>
      </c>
    </row>
    <row r="62" s="1" customFormat="1" ht="22" customHeight="1" spans="1:7">
      <c r="A62" s="11">
        <v>60</v>
      </c>
      <c r="B62" s="11" t="s">
        <v>1398</v>
      </c>
      <c r="C62" s="11" t="s">
        <v>678</v>
      </c>
      <c r="D62" s="11">
        <v>202211</v>
      </c>
      <c r="E62" s="70" t="s">
        <v>1399</v>
      </c>
      <c r="F62" s="11" t="s">
        <v>1400</v>
      </c>
      <c r="G62" s="70" t="s">
        <v>1234</v>
      </c>
    </row>
    <row r="63" s="1" customFormat="1" ht="22" customHeight="1" spans="1:7">
      <c r="A63" s="11">
        <v>61</v>
      </c>
      <c r="B63" s="11" t="s">
        <v>1401</v>
      </c>
      <c r="C63" s="11" t="s">
        <v>678</v>
      </c>
      <c r="D63" s="11">
        <v>202210</v>
      </c>
      <c r="E63" s="70" t="s">
        <v>1402</v>
      </c>
      <c r="F63" s="11" t="s">
        <v>1403</v>
      </c>
      <c r="G63" s="70" t="s">
        <v>1234</v>
      </c>
    </row>
    <row r="64" s="1" customFormat="1" ht="22" customHeight="1" spans="1:7">
      <c r="A64" s="11">
        <v>62</v>
      </c>
      <c r="B64" s="11" t="s">
        <v>1404</v>
      </c>
      <c r="C64" s="11" t="s">
        <v>678</v>
      </c>
      <c r="D64" s="11">
        <v>202211</v>
      </c>
      <c r="E64" s="70" t="s">
        <v>1405</v>
      </c>
      <c r="F64" s="11" t="s">
        <v>1406</v>
      </c>
      <c r="G64" s="70" t="s">
        <v>1234</v>
      </c>
    </row>
    <row r="65" s="1" customFormat="1" ht="22" customHeight="1" spans="1:7">
      <c r="A65" s="11">
        <v>63</v>
      </c>
      <c r="B65" s="11" t="s">
        <v>967</v>
      </c>
      <c r="C65" s="11" t="s">
        <v>678</v>
      </c>
      <c r="D65" s="11">
        <v>202211</v>
      </c>
      <c r="E65" s="70" t="s">
        <v>1407</v>
      </c>
      <c r="F65" s="11" t="s">
        <v>1408</v>
      </c>
      <c r="G65" s="70" t="s">
        <v>1234</v>
      </c>
    </row>
    <row r="66" s="1" customFormat="1" ht="22" customHeight="1" spans="1:7">
      <c r="A66" s="11">
        <v>64</v>
      </c>
      <c r="B66" s="11" t="s">
        <v>1409</v>
      </c>
      <c r="C66" s="11" t="s">
        <v>678</v>
      </c>
      <c r="D66" s="11">
        <v>202211</v>
      </c>
      <c r="E66" s="70" t="s">
        <v>1410</v>
      </c>
      <c r="F66" s="11" t="s">
        <v>1411</v>
      </c>
      <c r="G66" s="70" t="s">
        <v>1234</v>
      </c>
    </row>
    <row r="67" s="1" customFormat="1" ht="22" customHeight="1" spans="1:7">
      <c r="A67" s="11">
        <v>65</v>
      </c>
      <c r="B67" s="11" t="s">
        <v>1412</v>
      </c>
      <c r="C67" s="11" t="s">
        <v>678</v>
      </c>
      <c r="D67" s="11">
        <v>202210</v>
      </c>
      <c r="E67" s="70" t="s">
        <v>1413</v>
      </c>
      <c r="F67" s="11" t="s">
        <v>1414</v>
      </c>
      <c r="G67" s="70" t="s">
        <v>1234</v>
      </c>
    </row>
    <row r="68" s="1" customFormat="1" ht="22" customHeight="1" spans="1:7">
      <c r="A68" s="11">
        <v>66</v>
      </c>
      <c r="B68" s="11" t="s">
        <v>1415</v>
      </c>
      <c r="C68" s="11" t="s">
        <v>678</v>
      </c>
      <c r="D68" s="11">
        <v>202210</v>
      </c>
      <c r="E68" s="70" t="s">
        <v>1416</v>
      </c>
      <c r="F68" s="11" t="s">
        <v>1417</v>
      </c>
      <c r="G68" s="70" t="s">
        <v>1234</v>
      </c>
    </row>
    <row r="69" s="1" customFormat="1" ht="22" customHeight="1" spans="1:7">
      <c r="A69" s="11">
        <v>67</v>
      </c>
      <c r="B69" s="11" t="s">
        <v>1418</v>
      </c>
      <c r="C69" s="11" t="s">
        <v>678</v>
      </c>
      <c r="D69" s="11">
        <v>202211</v>
      </c>
      <c r="E69" s="70" t="s">
        <v>1419</v>
      </c>
      <c r="F69" s="11" t="s">
        <v>1267</v>
      </c>
      <c r="G69" s="70" t="s">
        <v>1234</v>
      </c>
    </row>
    <row r="70" s="1" customFormat="1" ht="22" customHeight="1" spans="1:7">
      <c r="A70" s="11">
        <v>68</v>
      </c>
      <c r="B70" s="11" t="s">
        <v>1420</v>
      </c>
      <c r="C70" s="11" t="s">
        <v>678</v>
      </c>
      <c r="D70" s="11">
        <v>202210</v>
      </c>
      <c r="E70" s="70" t="s">
        <v>1421</v>
      </c>
      <c r="F70" s="11" t="s">
        <v>1422</v>
      </c>
      <c r="G70" s="70" t="s">
        <v>1234</v>
      </c>
    </row>
    <row r="71" s="1" customFormat="1" ht="22" customHeight="1" spans="1:7">
      <c r="A71" s="11">
        <v>69</v>
      </c>
      <c r="B71" s="11" t="s">
        <v>1423</v>
      </c>
      <c r="C71" s="11" t="s">
        <v>678</v>
      </c>
      <c r="D71" s="11">
        <v>202210</v>
      </c>
      <c r="E71" s="70" t="s">
        <v>1424</v>
      </c>
      <c r="F71" s="11" t="s">
        <v>737</v>
      </c>
      <c r="G71" s="70" t="s">
        <v>1234</v>
      </c>
    </row>
    <row r="72" s="1" customFormat="1" ht="22" customHeight="1" spans="1:7">
      <c r="A72" s="11">
        <v>70</v>
      </c>
      <c r="B72" s="11" t="s">
        <v>736</v>
      </c>
      <c r="C72" s="11" t="s">
        <v>678</v>
      </c>
      <c r="D72" s="11">
        <v>202211</v>
      </c>
      <c r="E72" s="70" t="s">
        <v>1425</v>
      </c>
      <c r="F72" s="11" t="s">
        <v>1426</v>
      </c>
      <c r="G72" s="70" t="s">
        <v>1234</v>
      </c>
    </row>
    <row r="73" s="1" customFormat="1" ht="22" customHeight="1" spans="1:7">
      <c r="A73" s="11">
        <v>71</v>
      </c>
      <c r="B73" s="11" t="s">
        <v>1427</v>
      </c>
      <c r="C73" s="11" t="s">
        <v>678</v>
      </c>
      <c r="D73" s="11">
        <v>202210</v>
      </c>
      <c r="E73" s="70" t="s">
        <v>1428</v>
      </c>
      <c r="F73" s="11" t="s">
        <v>872</v>
      </c>
      <c r="G73" s="70" t="s">
        <v>1234</v>
      </c>
    </row>
    <row r="74" s="1" customFormat="1" ht="22" customHeight="1" spans="1:7">
      <c r="A74" s="11">
        <v>72</v>
      </c>
      <c r="B74" s="11" t="s">
        <v>1429</v>
      </c>
      <c r="C74" s="11" t="s">
        <v>678</v>
      </c>
      <c r="D74" s="11">
        <v>202211</v>
      </c>
      <c r="E74" s="70" t="s">
        <v>1430</v>
      </c>
      <c r="F74" s="11" t="s">
        <v>737</v>
      </c>
      <c r="G74" s="70" t="s">
        <v>1234</v>
      </c>
    </row>
    <row r="75" s="1" customFormat="1" ht="22" customHeight="1" spans="1:7">
      <c r="A75" s="11">
        <v>73</v>
      </c>
      <c r="B75" s="11" t="s">
        <v>1431</v>
      </c>
      <c r="C75" s="11" t="s">
        <v>678</v>
      </c>
      <c r="D75" s="11">
        <v>202210</v>
      </c>
      <c r="E75" s="70" t="s">
        <v>1432</v>
      </c>
      <c r="F75" s="11" t="s">
        <v>1433</v>
      </c>
      <c r="G75" s="70" t="s">
        <v>1234</v>
      </c>
    </row>
    <row r="76" s="1" customFormat="1" ht="22" customHeight="1" spans="1:7">
      <c r="A76" s="11">
        <v>74</v>
      </c>
      <c r="B76" s="11" t="s">
        <v>1434</v>
      </c>
      <c r="C76" s="11" t="s">
        <v>678</v>
      </c>
      <c r="D76" s="11">
        <v>202210</v>
      </c>
      <c r="E76" s="70" t="s">
        <v>1435</v>
      </c>
      <c r="F76" s="11" t="s">
        <v>1436</v>
      </c>
      <c r="G76" s="70" t="s">
        <v>1234</v>
      </c>
    </row>
    <row r="77" s="1" customFormat="1" ht="22" customHeight="1" spans="1:7">
      <c r="A77" s="11">
        <v>75</v>
      </c>
      <c r="B77" s="11" t="s">
        <v>1437</v>
      </c>
      <c r="C77" s="11" t="s">
        <v>678</v>
      </c>
      <c r="D77" s="11">
        <v>202210</v>
      </c>
      <c r="E77" s="70" t="s">
        <v>1438</v>
      </c>
      <c r="F77" s="11" t="s">
        <v>1439</v>
      </c>
      <c r="G77" s="70" t="s">
        <v>1234</v>
      </c>
    </row>
    <row r="78" s="1" customFormat="1" ht="22" customHeight="1" spans="1:7">
      <c r="A78" s="11">
        <v>76</v>
      </c>
      <c r="B78" s="11" t="s">
        <v>1440</v>
      </c>
      <c r="C78" s="11" t="s">
        <v>678</v>
      </c>
      <c r="D78" s="11">
        <v>202210</v>
      </c>
      <c r="E78" s="70" t="s">
        <v>1441</v>
      </c>
      <c r="F78" s="11" t="s">
        <v>1442</v>
      </c>
      <c r="G78" s="70" t="s">
        <v>1234</v>
      </c>
    </row>
    <row r="79" s="1" customFormat="1" ht="22" customHeight="1" spans="1:7">
      <c r="A79" s="11">
        <v>77</v>
      </c>
      <c r="B79" s="11" t="s">
        <v>1443</v>
      </c>
      <c r="C79" s="11" t="s">
        <v>678</v>
      </c>
      <c r="D79" s="11">
        <v>202210</v>
      </c>
      <c r="E79" s="70" t="s">
        <v>1444</v>
      </c>
      <c r="F79" s="11" t="s">
        <v>1445</v>
      </c>
      <c r="G79" s="70" t="s">
        <v>1234</v>
      </c>
    </row>
    <row r="80" s="1" customFormat="1" ht="22" customHeight="1" spans="1:7">
      <c r="A80" s="11">
        <v>78</v>
      </c>
      <c r="B80" s="11" t="s">
        <v>1446</v>
      </c>
      <c r="C80" s="11" t="s">
        <v>678</v>
      </c>
      <c r="D80" s="11">
        <v>202210</v>
      </c>
      <c r="E80" s="70" t="s">
        <v>1447</v>
      </c>
      <c r="F80" s="11" t="s">
        <v>1448</v>
      </c>
      <c r="G80" s="70" t="s">
        <v>1234</v>
      </c>
    </row>
    <row r="81" s="1" customFormat="1" ht="22" customHeight="1" spans="1:7">
      <c r="A81" s="11">
        <v>79</v>
      </c>
      <c r="B81" s="11" t="s">
        <v>1449</v>
      </c>
      <c r="C81" s="11" t="s">
        <v>678</v>
      </c>
      <c r="D81" s="11">
        <v>202211</v>
      </c>
      <c r="E81" s="70" t="s">
        <v>1450</v>
      </c>
      <c r="F81" s="11" t="s">
        <v>1451</v>
      </c>
      <c r="G81" s="70" t="s">
        <v>1234</v>
      </c>
    </row>
    <row r="82" s="1" customFormat="1" ht="22" customHeight="1" spans="1:7">
      <c r="A82" s="11">
        <v>80</v>
      </c>
      <c r="B82" s="11" t="s">
        <v>1452</v>
      </c>
      <c r="C82" s="11" t="s">
        <v>678</v>
      </c>
      <c r="D82" s="11">
        <v>202211</v>
      </c>
      <c r="E82" s="70" t="s">
        <v>1453</v>
      </c>
      <c r="F82" s="11" t="s">
        <v>1454</v>
      </c>
      <c r="G82" s="70" t="s">
        <v>1234</v>
      </c>
    </row>
    <row r="83" s="1" customFormat="1" ht="22" customHeight="1" spans="1:7">
      <c r="A83" s="11">
        <v>81</v>
      </c>
      <c r="B83" s="11" t="s">
        <v>1455</v>
      </c>
      <c r="C83" s="11" t="s">
        <v>678</v>
      </c>
      <c r="D83" s="11">
        <v>202211</v>
      </c>
      <c r="E83" s="70" t="s">
        <v>1456</v>
      </c>
      <c r="F83" s="11" t="s">
        <v>1457</v>
      </c>
      <c r="G83" s="70" t="s">
        <v>1234</v>
      </c>
    </row>
    <row r="84" s="1" customFormat="1" ht="22" customHeight="1" spans="1:7">
      <c r="A84" s="11">
        <v>82</v>
      </c>
      <c r="B84" s="11" t="s">
        <v>1458</v>
      </c>
      <c r="C84" s="11" t="s">
        <v>678</v>
      </c>
      <c r="D84" s="11">
        <v>202211</v>
      </c>
      <c r="E84" s="70" t="s">
        <v>1459</v>
      </c>
      <c r="F84" s="11" t="s">
        <v>1426</v>
      </c>
      <c r="G84" s="70" t="s">
        <v>1234</v>
      </c>
    </row>
    <row r="85" s="1" customFormat="1" ht="22" customHeight="1" spans="1:7">
      <c r="A85" s="11">
        <v>83</v>
      </c>
      <c r="B85" s="11" t="s">
        <v>1460</v>
      </c>
      <c r="C85" s="11" t="s">
        <v>678</v>
      </c>
      <c r="D85" s="11">
        <v>202210</v>
      </c>
      <c r="E85" s="70" t="s">
        <v>1461</v>
      </c>
      <c r="F85" s="11" t="s">
        <v>1462</v>
      </c>
      <c r="G85" s="70" t="s">
        <v>1234</v>
      </c>
    </row>
    <row r="86" s="1" customFormat="1" ht="22" customHeight="1" spans="1:7">
      <c r="A86" s="11">
        <v>84</v>
      </c>
      <c r="B86" s="11" t="s">
        <v>1463</v>
      </c>
      <c r="C86" s="11" t="s">
        <v>678</v>
      </c>
      <c r="D86" s="11">
        <v>202210</v>
      </c>
      <c r="E86" s="70" t="s">
        <v>1464</v>
      </c>
      <c r="F86" s="11" t="s">
        <v>1465</v>
      </c>
      <c r="G86" s="70" t="s">
        <v>1234</v>
      </c>
    </row>
    <row r="87" s="1" customFormat="1" ht="22" customHeight="1" spans="1:7">
      <c r="A87" s="11">
        <v>85</v>
      </c>
      <c r="B87" s="11" t="s">
        <v>1466</v>
      </c>
      <c r="C87" s="11" t="s">
        <v>678</v>
      </c>
      <c r="D87" s="11">
        <v>202210</v>
      </c>
      <c r="E87" s="70" t="s">
        <v>1467</v>
      </c>
      <c r="F87" s="11" t="s">
        <v>1468</v>
      </c>
      <c r="G87" s="70" t="s">
        <v>1234</v>
      </c>
    </row>
    <row r="88" s="1" customFormat="1" ht="22" customHeight="1" spans="1:7">
      <c r="A88" s="11">
        <v>86</v>
      </c>
      <c r="B88" s="11" t="s">
        <v>1469</v>
      </c>
      <c r="C88" s="11" t="s">
        <v>678</v>
      </c>
      <c r="D88" s="11">
        <v>202211</v>
      </c>
      <c r="E88" s="70" t="s">
        <v>1470</v>
      </c>
      <c r="F88" s="11" t="s">
        <v>1471</v>
      </c>
      <c r="G88" s="70" t="s">
        <v>1234</v>
      </c>
    </row>
    <row r="89" s="1" customFormat="1" ht="22" customHeight="1" spans="1:7">
      <c r="A89" s="11">
        <v>87</v>
      </c>
      <c r="B89" s="11" t="s">
        <v>1472</v>
      </c>
      <c r="C89" s="11" t="s">
        <v>678</v>
      </c>
      <c r="D89" s="11">
        <v>202211</v>
      </c>
      <c r="E89" s="70" t="s">
        <v>1473</v>
      </c>
      <c r="F89" s="11" t="s">
        <v>1474</v>
      </c>
      <c r="G89" s="70" t="s">
        <v>1234</v>
      </c>
    </row>
    <row r="90" s="1" customFormat="1" ht="22" customHeight="1" spans="1:7">
      <c r="A90" s="11">
        <v>88</v>
      </c>
      <c r="B90" s="11" t="s">
        <v>1475</v>
      </c>
      <c r="C90" s="11" t="s">
        <v>678</v>
      </c>
      <c r="D90" s="11">
        <v>202211</v>
      </c>
      <c r="E90" s="70" t="s">
        <v>1476</v>
      </c>
      <c r="F90" s="11" t="s">
        <v>1477</v>
      </c>
      <c r="G90" s="70" t="s">
        <v>1234</v>
      </c>
    </row>
    <row r="91" s="1" customFormat="1" ht="22" customHeight="1" spans="1:7">
      <c r="A91" s="11">
        <v>89</v>
      </c>
      <c r="B91" s="11" t="s">
        <v>1478</v>
      </c>
      <c r="C91" s="11" t="s">
        <v>678</v>
      </c>
      <c r="D91" s="11">
        <v>202211</v>
      </c>
      <c r="E91" s="70" t="s">
        <v>1479</v>
      </c>
      <c r="F91" s="11" t="s">
        <v>1480</v>
      </c>
      <c r="G91" s="70" t="s">
        <v>1234</v>
      </c>
    </row>
    <row r="92" s="1" customFormat="1" ht="22" customHeight="1" spans="1:7">
      <c r="A92" s="11">
        <v>90</v>
      </c>
      <c r="B92" s="11" t="s">
        <v>1481</v>
      </c>
      <c r="C92" s="11" t="s">
        <v>678</v>
      </c>
      <c r="D92" s="11">
        <v>202211</v>
      </c>
      <c r="E92" s="70" t="s">
        <v>1482</v>
      </c>
      <c r="F92" s="11" t="s">
        <v>1483</v>
      </c>
      <c r="G92" s="70" t="s">
        <v>1234</v>
      </c>
    </row>
    <row r="93" s="1" customFormat="1" ht="22" customHeight="1" spans="1:7">
      <c r="A93" s="11">
        <v>91</v>
      </c>
      <c r="B93" s="11" t="s">
        <v>1484</v>
      </c>
      <c r="C93" s="11" t="s">
        <v>678</v>
      </c>
      <c r="D93" s="11">
        <v>202211</v>
      </c>
      <c r="E93" s="70" t="s">
        <v>1485</v>
      </c>
      <c r="F93" s="11" t="s">
        <v>1486</v>
      </c>
      <c r="G93" s="70" t="s">
        <v>1234</v>
      </c>
    </row>
    <row r="94" s="1" customFormat="1" ht="22" customHeight="1" spans="1:7">
      <c r="A94" s="11">
        <v>92</v>
      </c>
      <c r="B94" s="11" t="s">
        <v>1487</v>
      </c>
      <c r="C94" s="11" t="s">
        <v>678</v>
      </c>
      <c r="D94" s="11">
        <v>202210</v>
      </c>
      <c r="E94" s="70" t="s">
        <v>1488</v>
      </c>
      <c r="F94" s="11" t="s">
        <v>1489</v>
      </c>
      <c r="G94" s="70" t="s">
        <v>1234</v>
      </c>
    </row>
    <row r="95" s="1" customFormat="1" ht="22" customHeight="1" spans="1:7">
      <c r="A95" s="11">
        <v>93</v>
      </c>
      <c r="B95" s="11" t="s">
        <v>1490</v>
      </c>
      <c r="C95" s="11" t="s">
        <v>678</v>
      </c>
      <c r="D95" s="11">
        <v>202210</v>
      </c>
      <c r="E95" s="70" t="s">
        <v>1491</v>
      </c>
      <c r="F95" s="11" t="s">
        <v>1492</v>
      </c>
      <c r="G95" s="70" t="s">
        <v>1234</v>
      </c>
    </row>
    <row r="96" s="1" customFormat="1" ht="22" customHeight="1" spans="1:7">
      <c r="A96" s="11">
        <v>94</v>
      </c>
      <c r="B96" s="11" t="s">
        <v>1493</v>
      </c>
      <c r="C96" s="11" t="s">
        <v>678</v>
      </c>
      <c r="D96" s="11">
        <v>202210</v>
      </c>
      <c r="E96" s="70" t="s">
        <v>1494</v>
      </c>
      <c r="F96" s="11" t="s">
        <v>1495</v>
      </c>
      <c r="G96" s="70" t="s">
        <v>1234</v>
      </c>
    </row>
    <row r="97" s="1" customFormat="1" ht="22" customHeight="1" spans="1:7">
      <c r="A97" s="11">
        <v>95</v>
      </c>
      <c r="B97" s="11" t="s">
        <v>1496</v>
      </c>
      <c r="C97" s="11" t="s">
        <v>678</v>
      </c>
      <c r="D97" s="11">
        <v>202211</v>
      </c>
      <c r="E97" s="70" t="s">
        <v>1497</v>
      </c>
      <c r="F97" s="11" t="s">
        <v>1498</v>
      </c>
      <c r="G97" s="70" t="s">
        <v>1234</v>
      </c>
    </row>
    <row r="98" s="1" customFormat="1" ht="22" customHeight="1" spans="1:7">
      <c r="A98" s="11">
        <v>96</v>
      </c>
      <c r="B98" s="11" t="s">
        <v>1499</v>
      </c>
      <c r="C98" s="11" t="s">
        <v>678</v>
      </c>
      <c r="D98" s="11">
        <v>202211</v>
      </c>
      <c r="E98" s="70" t="s">
        <v>1500</v>
      </c>
      <c r="F98" s="11" t="s">
        <v>1501</v>
      </c>
      <c r="G98" s="70" t="s">
        <v>1234</v>
      </c>
    </row>
    <row r="99" s="1" customFormat="1" ht="22" customHeight="1" spans="1:7">
      <c r="A99" s="11">
        <v>97</v>
      </c>
      <c r="B99" s="11" t="s">
        <v>1502</v>
      </c>
      <c r="C99" s="11" t="s">
        <v>678</v>
      </c>
      <c r="D99" s="11">
        <v>202210</v>
      </c>
      <c r="E99" s="70" t="s">
        <v>1503</v>
      </c>
      <c r="F99" s="11" t="s">
        <v>1504</v>
      </c>
      <c r="G99" s="70" t="s">
        <v>1234</v>
      </c>
    </row>
    <row r="100" s="1" customFormat="1" ht="22" customHeight="1" spans="1:7">
      <c r="A100" s="11">
        <v>98</v>
      </c>
      <c r="B100" s="11" t="s">
        <v>1505</v>
      </c>
      <c r="C100" s="11" t="s">
        <v>678</v>
      </c>
      <c r="D100" s="11">
        <v>202210</v>
      </c>
      <c r="E100" s="70" t="s">
        <v>1506</v>
      </c>
      <c r="F100" s="11" t="s">
        <v>1465</v>
      </c>
      <c r="G100" s="70" t="s">
        <v>1234</v>
      </c>
    </row>
    <row r="101" s="1" customFormat="1" ht="22" customHeight="1" spans="1:7">
      <c r="A101" s="11">
        <v>99</v>
      </c>
      <c r="B101" s="11" t="s">
        <v>1507</v>
      </c>
      <c r="C101" s="11" t="s">
        <v>678</v>
      </c>
      <c r="D101" s="11">
        <v>202210</v>
      </c>
      <c r="E101" s="70" t="s">
        <v>1508</v>
      </c>
      <c r="F101" s="11" t="s">
        <v>1509</v>
      </c>
      <c r="G101" s="70" t="s">
        <v>1234</v>
      </c>
    </row>
    <row r="102" s="1" customFormat="1" ht="22" customHeight="1" spans="1:7">
      <c r="A102" s="11">
        <v>100</v>
      </c>
      <c r="B102" s="11" t="s">
        <v>1510</v>
      </c>
      <c r="C102" s="11" t="s">
        <v>678</v>
      </c>
      <c r="D102" s="11">
        <v>202210</v>
      </c>
      <c r="E102" s="70" t="s">
        <v>1511</v>
      </c>
      <c r="F102" s="11" t="s">
        <v>1512</v>
      </c>
      <c r="G102" s="70" t="s">
        <v>1234</v>
      </c>
    </row>
    <row r="103" s="1" customFormat="1" ht="22" customHeight="1" spans="1:7">
      <c r="A103" s="11">
        <v>101</v>
      </c>
      <c r="B103" s="11" t="s">
        <v>1513</v>
      </c>
      <c r="C103" s="11" t="s">
        <v>678</v>
      </c>
      <c r="D103" s="11">
        <v>202210</v>
      </c>
      <c r="E103" s="70" t="s">
        <v>1514</v>
      </c>
      <c r="F103" s="11" t="s">
        <v>1486</v>
      </c>
      <c r="G103" s="70" t="s">
        <v>1234</v>
      </c>
    </row>
    <row r="104" s="1" customFormat="1" ht="22" customHeight="1" spans="1:7">
      <c r="A104" s="11">
        <v>102</v>
      </c>
      <c r="B104" s="11" t="s">
        <v>1515</v>
      </c>
      <c r="C104" s="11" t="s">
        <v>678</v>
      </c>
      <c r="D104" s="11">
        <v>202211</v>
      </c>
      <c r="E104" s="70" t="s">
        <v>1516</v>
      </c>
      <c r="F104" s="11" t="s">
        <v>1267</v>
      </c>
      <c r="G104" s="70" t="s">
        <v>1234</v>
      </c>
    </row>
    <row r="105" s="1" customFormat="1" ht="22" customHeight="1" spans="1:7">
      <c r="A105" s="11">
        <v>103</v>
      </c>
      <c r="B105" s="11" t="s">
        <v>1517</v>
      </c>
      <c r="C105" s="11" t="s">
        <v>678</v>
      </c>
      <c r="D105" s="11">
        <v>202210</v>
      </c>
      <c r="E105" s="70" t="s">
        <v>1518</v>
      </c>
      <c r="F105" s="11" t="s">
        <v>1519</v>
      </c>
      <c r="G105" s="70" t="s">
        <v>1234</v>
      </c>
    </row>
    <row r="106" s="1" customFormat="1" ht="22" customHeight="1" spans="1:7">
      <c r="A106" s="11">
        <v>104</v>
      </c>
      <c r="B106" s="11" t="s">
        <v>1520</v>
      </c>
      <c r="C106" s="11" t="s">
        <v>678</v>
      </c>
      <c r="D106" s="11">
        <v>202210</v>
      </c>
      <c r="E106" s="70" t="s">
        <v>1521</v>
      </c>
      <c r="F106" s="11" t="s">
        <v>1465</v>
      </c>
      <c r="G106" s="70" t="s">
        <v>1234</v>
      </c>
    </row>
    <row r="107" s="1" customFormat="1" ht="22" customHeight="1" spans="1:7">
      <c r="A107" s="11">
        <v>105</v>
      </c>
      <c r="B107" s="11" t="s">
        <v>1522</v>
      </c>
      <c r="C107" s="11" t="s">
        <v>678</v>
      </c>
      <c r="D107" s="11">
        <v>202210</v>
      </c>
      <c r="E107" s="70" t="s">
        <v>1523</v>
      </c>
      <c r="F107" s="11" t="s">
        <v>1524</v>
      </c>
      <c r="G107" s="70" t="s">
        <v>1234</v>
      </c>
    </row>
    <row r="108" s="61" customFormat="1" ht="94" customHeight="1" spans="1:7">
      <c r="A108" s="73" t="s">
        <v>1525</v>
      </c>
      <c r="B108" s="74"/>
      <c r="C108" s="74"/>
      <c r="D108" s="74"/>
      <c r="E108" s="74"/>
      <c r="F108" s="74"/>
      <c r="G108" s="74"/>
    </row>
    <row r="109" s="61" customFormat="1" spans="1:7">
      <c r="A109" s="64"/>
      <c r="B109" s="64"/>
      <c r="C109" s="64"/>
      <c r="D109" s="64"/>
      <c r="E109" s="65"/>
      <c r="F109" s="65"/>
      <c r="G109" s="65"/>
    </row>
    <row r="110" s="61" customFormat="1" spans="1:7">
      <c r="A110" s="64"/>
      <c r="B110" s="64"/>
      <c r="C110" s="64"/>
      <c r="D110" s="64"/>
      <c r="E110" s="65"/>
      <c r="F110" s="65"/>
      <c r="G110" s="65"/>
    </row>
    <row r="111" s="61" customFormat="1" spans="1:7">
      <c r="A111" s="64"/>
      <c r="B111" s="64"/>
      <c r="C111" s="64"/>
      <c r="D111" s="64"/>
      <c r="E111" s="65"/>
      <c r="F111" s="65"/>
      <c r="G111" s="65"/>
    </row>
    <row r="112" s="61" customFormat="1" spans="1:7">
      <c r="A112" s="64"/>
      <c r="B112" s="64"/>
      <c r="C112" s="64"/>
      <c r="D112" s="64"/>
      <c r="E112" s="65"/>
      <c r="F112" s="65"/>
      <c r="G112" s="65"/>
    </row>
    <row r="113" s="61" customFormat="1" spans="1:7">
      <c r="A113" s="64"/>
      <c r="B113" s="64"/>
      <c r="C113" s="64"/>
      <c r="D113" s="64"/>
      <c r="E113" s="65"/>
      <c r="F113" s="65"/>
      <c r="G113" s="65"/>
    </row>
    <row r="114" s="61" customFormat="1" spans="1:7">
      <c r="A114" s="64"/>
      <c r="B114" s="64"/>
      <c r="C114" s="64"/>
      <c r="D114" s="64"/>
      <c r="E114" s="65"/>
      <c r="F114" s="65"/>
      <c r="G114" s="65"/>
    </row>
    <row r="115" s="61" customFormat="1" spans="1:7">
      <c r="A115" s="64"/>
      <c r="B115" s="64"/>
      <c r="C115" s="64"/>
      <c r="D115" s="64"/>
      <c r="E115" s="65"/>
      <c r="F115" s="65"/>
      <c r="G115" s="65"/>
    </row>
    <row r="116" s="61" customFormat="1" spans="1:7">
      <c r="A116" s="64"/>
      <c r="B116" s="64"/>
      <c r="C116" s="64"/>
      <c r="D116" s="64"/>
      <c r="E116" s="65"/>
      <c r="F116" s="65"/>
      <c r="G116" s="65"/>
    </row>
    <row r="117" s="61" customFormat="1" spans="1:7">
      <c r="A117" s="64"/>
      <c r="B117" s="64"/>
      <c r="C117" s="64"/>
      <c r="D117" s="64"/>
      <c r="E117" s="65"/>
      <c r="F117" s="65"/>
      <c r="G117" s="65"/>
    </row>
    <row r="118" s="61" customFormat="1" spans="1:7">
      <c r="A118" s="64"/>
      <c r="B118" s="64"/>
      <c r="C118" s="64"/>
      <c r="D118" s="64"/>
      <c r="E118" s="65"/>
      <c r="F118" s="65"/>
      <c r="G118" s="65"/>
    </row>
    <row r="119" s="61" customFormat="1" spans="1:7">
      <c r="A119" s="64"/>
      <c r="B119" s="64"/>
      <c r="C119" s="64"/>
      <c r="D119" s="64"/>
      <c r="E119" s="65"/>
      <c r="F119" s="65"/>
      <c r="G119" s="65"/>
    </row>
    <row r="120" s="61" customFormat="1" spans="1:7">
      <c r="A120" s="64"/>
      <c r="B120" s="64"/>
      <c r="C120" s="64"/>
      <c r="D120" s="64"/>
      <c r="E120" s="65"/>
      <c r="F120" s="65"/>
      <c r="G120" s="65"/>
    </row>
    <row r="121" s="61" customFormat="1" spans="1:7">
      <c r="A121" s="64"/>
      <c r="B121" s="64"/>
      <c r="C121" s="64"/>
      <c r="D121" s="64"/>
      <c r="E121" s="65"/>
      <c r="F121" s="65"/>
      <c r="G121" s="65"/>
    </row>
    <row r="122" s="61" customFormat="1" spans="1:7">
      <c r="A122" s="64"/>
      <c r="B122" s="64"/>
      <c r="C122" s="64"/>
      <c r="D122" s="64"/>
      <c r="E122" s="65"/>
      <c r="F122" s="65"/>
      <c r="G122" s="65"/>
    </row>
    <row r="123" s="61" customFormat="1" spans="1:7">
      <c r="A123" s="64"/>
      <c r="B123" s="64"/>
      <c r="C123" s="64"/>
      <c r="D123" s="64"/>
      <c r="E123" s="65"/>
      <c r="F123" s="65"/>
      <c r="G123" s="65"/>
    </row>
    <row r="124" s="61" customFormat="1" spans="1:7">
      <c r="A124" s="64"/>
      <c r="B124" s="64"/>
      <c r="C124" s="64"/>
      <c r="D124" s="64"/>
      <c r="E124" s="65"/>
      <c r="F124" s="65"/>
      <c r="G124" s="65"/>
    </row>
    <row r="125" s="61" customFormat="1" spans="1:7">
      <c r="A125" s="64"/>
      <c r="B125" s="64"/>
      <c r="C125" s="64"/>
      <c r="D125" s="64"/>
      <c r="E125" s="65"/>
      <c r="F125" s="65"/>
      <c r="G125" s="65"/>
    </row>
    <row r="126" s="61" customFormat="1" spans="1:7">
      <c r="A126" s="64"/>
      <c r="B126" s="64"/>
      <c r="C126" s="64"/>
      <c r="D126" s="64"/>
      <c r="E126" s="65"/>
      <c r="F126" s="65"/>
      <c r="G126" s="65"/>
    </row>
    <row r="127" s="61" customFormat="1" spans="1:7">
      <c r="A127" s="64"/>
      <c r="B127" s="64"/>
      <c r="C127" s="64"/>
      <c r="D127" s="64"/>
      <c r="E127" s="65"/>
      <c r="F127" s="65"/>
      <c r="G127" s="65"/>
    </row>
    <row r="128" s="61" customFormat="1" spans="1:7">
      <c r="A128" s="64"/>
      <c r="B128" s="64"/>
      <c r="C128" s="64"/>
      <c r="D128" s="64"/>
      <c r="E128" s="65"/>
      <c r="F128" s="65"/>
      <c r="G128" s="65"/>
    </row>
    <row r="129" s="61" customFormat="1" spans="1:7">
      <c r="A129" s="64"/>
      <c r="B129" s="64"/>
      <c r="C129" s="64"/>
      <c r="D129" s="64"/>
      <c r="E129" s="65"/>
      <c r="F129" s="65"/>
      <c r="G129" s="65"/>
    </row>
    <row r="130" s="61" customFormat="1" spans="1:7">
      <c r="A130" s="64"/>
      <c r="B130" s="64"/>
      <c r="C130" s="64"/>
      <c r="D130" s="64"/>
      <c r="E130" s="65"/>
      <c r="F130" s="65"/>
      <c r="G130" s="65"/>
    </row>
    <row r="131" s="61" customFormat="1" spans="1:7">
      <c r="A131" s="64"/>
      <c r="B131" s="64"/>
      <c r="C131" s="64"/>
      <c r="D131" s="64"/>
      <c r="E131" s="65"/>
      <c r="F131" s="65"/>
      <c r="G131" s="65"/>
    </row>
    <row r="132" s="61" customFormat="1" spans="1:7">
      <c r="A132" s="64"/>
      <c r="B132" s="64"/>
      <c r="C132" s="64"/>
      <c r="D132" s="64"/>
      <c r="E132" s="65"/>
      <c r="F132" s="65"/>
      <c r="G132" s="65"/>
    </row>
    <row r="133" s="61" customFormat="1" spans="1:7">
      <c r="A133" s="64"/>
      <c r="B133" s="64"/>
      <c r="C133" s="64"/>
      <c r="D133" s="64"/>
      <c r="E133" s="65"/>
      <c r="F133" s="65"/>
      <c r="G133" s="65"/>
    </row>
    <row r="134" s="61" customFormat="1" spans="1:7">
      <c r="A134" s="64"/>
      <c r="B134" s="64"/>
      <c r="C134" s="64"/>
      <c r="D134" s="64"/>
      <c r="E134" s="65"/>
      <c r="F134" s="65"/>
      <c r="G134" s="65"/>
    </row>
    <row r="135" s="61" customFormat="1" spans="1:7">
      <c r="A135" s="64"/>
      <c r="B135" s="64"/>
      <c r="C135" s="64"/>
      <c r="D135" s="64"/>
      <c r="E135" s="65"/>
      <c r="F135" s="65"/>
      <c r="G135" s="65"/>
    </row>
    <row r="136" s="61" customFormat="1" spans="1:7">
      <c r="A136" s="64"/>
      <c r="B136" s="64"/>
      <c r="C136" s="64"/>
      <c r="D136" s="64"/>
      <c r="E136" s="65"/>
      <c r="F136" s="65"/>
      <c r="G136" s="65"/>
    </row>
    <row r="137" s="61" customFormat="1" spans="1:7">
      <c r="A137" s="64"/>
      <c r="B137" s="64"/>
      <c r="C137" s="64"/>
      <c r="D137" s="64"/>
      <c r="E137" s="65"/>
      <c r="F137" s="65"/>
      <c r="G137" s="65"/>
    </row>
    <row r="138" s="61" customFormat="1" spans="1:7">
      <c r="A138" s="64"/>
      <c r="B138" s="64"/>
      <c r="C138" s="64"/>
      <c r="D138" s="64"/>
      <c r="E138" s="65"/>
      <c r="F138" s="65"/>
      <c r="G138" s="65"/>
    </row>
    <row r="139" s="61" customFormat="1" spans="1:7">
      <c r="A139" s="64"/>
      <c r="B139" s="64"/>
      <c r="C139" s="64"/>
      <c r="D139" s="64"/>
      <c r="E139" s="65"/>
      <c r="F139" s="65"/>
      <c r="G139" s="65"/>
    </row>
    <row r="140" s="61" customFormat="1" spans="1:7">
      <c r="A140" s="64"/>
      <c r="B140" s="64"/>
      <c r="C140" s="64"/>
      <c r="D140" s="64"/>
      <c r="E140" s="65"/>
      <c r="F140" s="65"/>
      <c r="G140" s="65"/>
    </row>
    <row r="141" s="61" customFormat="1" spans="1:7">
      <c r="A141" s="64"/>
      <c r="B141" s="64"/>
      <c r="C141" s="64"/>
      <c r="D141" s="64"/>
      <c r="E141" s="65"/>
      <c r="F141" s="65"/>
      <c r="G141" s="65"/>
    </row>
    <row r="142" s="61" customFormat="1" spans="1:7">
      <c r="A142" s="64"/>
      <c r="B142" s="64"/>
      <c r="C142" s="64"/>
      <c r="D142" s="64"/>
      <c r="E142" s="65"/>
      <c r="F142" s="65"/>
      <c r="G142" s="65"/>
    </row>
    <row r="143" s="61" customFormat="1" spans="1:7">
      <c r="A143" s="64"/>
      <c r="B143" s="64"/>
      <c r="C143" s="64"/>
      <c r="D143" s="64"/>
      <c r="E143" s="65"/>
      <c r="F143" s="65"/>
      <c r="G143" s="65"/>
    </row>
    <row r="144" s="61" customFormat="1" spans="1:7">
      <c r="A144" s="64"/>
      <c r="B144" s="64"/>
      <c r="C144" s="64"/>
      <c r="D144" s="64"/>
      <c r="E144" s="65"/>
      <c r="F144" s="65"/>
      <c r="G144" s="65"/>
    </row>
    <row r="145" s="61" customFormat="1" spans="1:7">
      <c r="A145" s="64"/>
      <c r="B145" s="64"/>
      <c r="C145" s="64"/>
      <c r="D145" s="64"/>
      <c r="E145" s="65"/>
      <c r="F145" s="65"/>
      <c r="G145" s="65"/>
    </row>
    <row r="146" s="61" customFormat="1" spans="1:7">
      <c r="A146" s="64"/>
      <c r="B146" s="64"/>
      <c r="C146" s="64"/>
      <c r="D146" s="64"/>
      <c r="E146" s="65"/>
      <c r="F146" s="65"/>
      <c r="G146" s="65"/>
    </row>
    <row r="147" s="61" customFormat="1" spans="1:7">
      <c r="A147" s="64"/>
      <c r="B147" s="64"/>
      <c r="C147" s="64"/>
      <c r="D147" s="64"/>
      <c r="E147" s="65"/>
      <c r="F147" s="65"/>
      <c r="G147" s="65"/>
    </row>
    <row r="148" s="61" customFormat="1" spans="1:7">
      <c r="A148" s="64"/>
      <c r="B148" s="64"/>
      <c r="C148" s="64"/>
      <c r="D148" s="64"/>
      <c r="E148" s="65"/>
      <c r="F148" s="65"/>
      <c r="G148" s="65"/>
    </row>
    <row r="149" s="61" customFormat="1" spans="1:7">
      <c r="A149" s="64"/>
      <c r="B149" s="64"/>
      <c r="C149" s="64"/>
      <c r="D149" s="64"/>
      <c r="E149" s="65"/>
      <c r="F149" s="65"/>
      <c r="G149" s="65"/>
    </row>
    <row r="150" s="61" customFormat="1" spans="1:7">
      <c r="A150" s="64"/>
      <c r="B150" s="64"/>
      <c r="C150" s="64"/>
      <c r="D150" s="64"/>
      <c r="E150" s="65"/>
      <c r="F150" s="65"/>
      <c r="G150" s="65"/>
    </row>
    <row r="151" s="61" customFormat="1" spans="1:7">
      <c r="A151" s="64"/>
      <c r="B151" s="64"/>
      <c r="C151" s="64"/>
      <c r="D151" s="64"/>
      <c r="E151" s="65"/>
      <c r="F151" s="65"/>
      <c r="G151" s="65"/>
    </row>
    <row r="152" s="61" customFormat="1" spans="1:7">
      <c r="A152" s="64"/>
      <c r="B152" s="64"/>
      <c r="C152" s="64"/>
      <c r="D152" s="64"/>
      <c r="E152" s="65"/>
      <c r="F152" s="65"/>
      <c r="G152" s="65"/>
    </row>
    <row r="153" s="61" customFormat="1" spans="1:7">
      <c r="A153" s="64"/>
      <c r="B153" s="64"/>
      <c r="C153" s="64"/>
      <c r="D153" s="64"/>
      <c r="E153" s="65"/>
      <c r="F153" s="65"/>
      <c r="G153" s="65"/>
    </row>
    <row r="154" s="61" customFormat="1" spans="1:7">
      <c r="A154" s="64"/>
      <c r="B154" s="64"/>
      <c r="C154" s="64"/>
      <c r="D154" s="64"/>
      <c r="E154" s="65"/>
      <c r="F154" s="65"/>
      <c r="G154" s="65"/>
    </row>
    <row r="155" s="61" customFormat="1" spans="1:7">
      <c r="A155" s="64"/>
      <c r="B155" s="64"/>
      <c r="C155" s="64"/>
      <c r="D155" s="64"/>
      <c r="E155" s="65"/>
      <c r="F155" s="65"/>
      <c r="G155" s="65"/>
    </row>
    <row r="156" s="61" customFormat="1" spans="1:7">
      <c r="A156" s="64"/>
      <c r="B156" s="64"/>
      <c r="C156" s="64"/>
      <c r="D156" s="64"/>
      <c r="E156" s="65"/>
      <c r="F156" s="65"/>
      <c r="G156" s="65"/>
    </row>
    <row r="157" s="61" customFormat="1" spans="1:7">
      <c r="A157" s="64"/>
      <c r="B157" s="64"/>
      <c r="C157" s="64"/>
      <c r="D157" s="64"/>
      <c r="E157" s="65"/>
      <c r="F157" s="65"/>
      <c r="G157" s="65"/>
    </row>
    <row r="158" s="61" customFormat="1" spans="1:7">
      <c r="A158" s="64"/>
      <c r="B158" s="64"/>
      <c r="C158" s="64"/>
      <c r="D158" s="64"/>
      <c r="E158" s="65"/>
      <c r="F158" s="65"/>
      <c r="G158" s="65"/>
    </row>
    <row r="159" s="61" customFormat="1" spans="1:7">
      <c r="A159" s="64"/>
      <c r="B159" s="64"/>
      <c r="C159" s="64"/>
      <c r="D159" s="64"/>
      <c r="E159" s="65"/>
      <c r="F159" s="65"/>
      <c r="G159" s="65"/>
    </row>
    <row r="160" s="61" customFormat="1" spans="1:7">
      <c r="A160" s="64"/>
      <c r="B160" s="64"/>
      <c r="C160" s="64"/>
      <c r="D160" s="64"/>
      <c r="E160" s="65"/>
      <c r="F160" s="65"/>
      <c r="G160" s="65"/>
    </row>
    <row r="161" s="61" customFormat="1" spans="1:7">
      <c r="A161" s="64"/>
      <c r="B161" s="64"/>
      <c r="C161" s="64"/>
      <c r="D161" s="64"/>
      <c r="E161" s="65"/>
      <c r="F161" s="65"/>
      <c r="G161" s="65"/>
    </row>
    <row r="162" s="61" customFormat="1" spans="1:7">
      <c r="A162" s="64"/>
      <c r="B162" s="64"/>
      <c r="C162" s="64"/>
      <c r="D162" s="64"/>
      <c r="E162" s="65"/>
      <c r="F162" s="65"/>
      <c r="G162" s="65"/>
    </row>
    <row r="163" s="61" customFormat="1" spans="1:7">
      <c r="A163" s="64"/>
      <c r="B163" s="64"/>
      <c r="C163" s="64"/>
      <c r="D163" s="64"/>
      <c r="E163" s="65"/>
      <c r="F163" s="65"/>
      <c r="G163" s="65"/>
    </row>
    <row r="164" s="61" customFormat="1" spans="1:7">
      <c r="A164" s="64"/>
      <c r="B164" s="64"/>
      <c r="C164" s="64"/>
      <c r="D164" s="64"/>
      <c r="E164" s="65"/>
      <c r="F164" s="65"/>
      <c r="G164" s="65"/>
    </row>
    <row r="165" s="61" customFormat="1" spans="1:7">
      <c r="A165" s="64"/>
      <c r="B165" s="64"/>
      <c r="C165" s="64"/>
      <c r="D165" s="64"/>
      <c r="E165" s="65"/>
      <c r="F165" s="65"/>
      <c r="G165" s="65"/>
    </row>
    <row r="166" s="61" customFormat="1" spans="1:7">
      <c r="A166" s="64"/>
      <c r="B166" s="64"/>
      <c r="C166" s="64"/>
      <c r="D166" s="64"/>
      <c r="E166" s="65"/>
      <c r="F166" s="65"/>
      <c r="G166" s="65"/>
    </row>
    <row r="167" s="61" customFormat="1" spans="1:7">
      <c r="A167" s="64"/>
      <c r="B167" s="64"/>
      <c r="C167" s="64"/>
      <c r="D167" s="64"/>
      <c r="E167" s="65"/>
      <c r="F167" s="65"/>
      <c r="G167" s="65"/>
    </row>
    <row r="168" s="61" customFormat="1" spans="1:7">
      <c r="A168" s="64"/>
      <c r="B168" s="64"/>
      <c r="C168" s="64"/>
      <c r="D168" s="64"/>
      <c r="E168" s="65"/>
      <c r="F168" s="65"/>
      <c r="G168" s="65"/>
    </row>
    <row r="169" s="61" customFormat="1" spans="1:7">
      <c r="A169" s="64"/>
      <c r="B169" s="64"/>
      <c r="C169" s="64"/>
      <c r="D169" s="64"/>
      <c r="E169" s="65"/>
      <c r="F169" s="65"/>
      <c r="G169" s="65"/>
    </row>
    <row r="170" s="61" customFormat="1" spans="1:7">
      <c r="A170" s="64"/>
      <c r="B170" s="64"/>
      <c r="C170" s="64"/>
      <c r="D170" s="64"/>
      <c r="E170" s="65"/>
      <c r="F170" s="65"/>
      <c r="G170" s="65"/>
    </row>
    <row r="171" s="61" customFormat="1" spans="1:7">
      <c r="A171" s="64"/>
      <c r="B171" s="64"/>
      <c r="C171" s="64"/>
      <c r="D171" s="64"/>
      <c r="E171" s="65"/>
      <c r="F171" s="65"/>
      <c r="G171" s="65"/>
    </row>
    <row r="172" s="61" customFormat="1" spans="1:7">
      <c r="A172" s="64"/>
      <c r="B172" s="64"/>
      <c r="C172" s="64"/>
      <c r="D172" s="64"/>
      <c r="E172" s="65"/>
      <c r="F172" s="65"/>
      <c r="G172" s="65"/>
    </row>
    <row r="173" s="61" customFormat="1" spans="1:7">
      <c r="A173" s="64"/>
      <c r="B173" s="64"/>
      <c r="C173" s="64"/>
      <c r="D173" s="64"/>
      <c r="E173" s="65"/>
      <c r="F173" s="65"/>
      <c r="G173" s="65"/>
    </row>
    <row r="174" s="61" customFormat="1" spans="1:7">
      <c r="A174" s="64"/>
      <c r="B174" s="64"/>
      <c r="C174" s="64"/>
      <c r="D174" s="64"/>
      <c r="E174" s="65"/>
      <c r="F174" s="65"/>
      <c r="G174" s="65"/>
    </row>
    <row r="175" s="61" customFormat="1" spans="1:7">
      <c r="A175" s="64"/>
      <c r="B175" s="64"/>
      <c r="C175" s="64"/>
      <c r="D175" s="64"/>
      <c r="E175" s="65"/>
      <c r="F175" s="65"/>
      <c r="G175" s="65"/>
    </row>
    <row r="176" s="61" customFormat="1" spans="1:7">
      <c r="A176" s="64"/>
      <c r="B176" s="64"/>
      <c r="C176" s="64"/>
      <c r="D176" s="64"/>
      <c r="E176" s="65"/>
      <c r="F176" s="65"/>
      <c r="G176" s="65"/>
    </row>
    <row r="177" s="61" customFormat="1" spans="1:7">
      <c r="A177" s="64"/>
      <c r="B177" s="64"/>
      <c r="C177" s="64"/>
      <c r="D177" s="64"/>
      <c r="E177" s="65"/>
      <c r="F177" s="65"/>
      <c r="G177" s="65"/>
    </row>
    <row r="178" s="61" customFormat="1" spans="1:7">
      <c r="A178" s="64"/>
      <c r="B178" s="64"/>
      <c r="C178" s="64"/>
      <c r="D178" s="64"/>
      <c r="E178" s="65"/>
      <c r="F178" s="65"/>
      <c r="G178" s="65"/>
    </row>
    <row r="179" s="61" customFormat="1" spans="1:7">
      <c r="A179" s="64"/>
      <c r="B179" s="64"/>
      <c r="C179" s="64"/>
      <c r="D179" s="64"/>
      <c r="E179" s="65"/>
      <c r="F179" s="65"/>
      <c r="G179" s="65"/>
    </row>
    <row r="180" s="61" customFormat="1" spans="1:7">
      <c r="A180" s="64"/>
      <c r="B180" s="64"/>
      <c r="C180" s="64"/>
      <c r="D180" s="64"/>
      <c r="E180" s="65"/>
      <c r="F180" s="65"/>
      <c r="G180" s="65"/>
    </row>
    <row r="181" s="61" customFormat="1" spans="1:7">
      <c r="A181" s="64"/>
      <c r="B181" s="64"/>
      <c r="C181" s="64"/>
      <c r="D181" s="64"/>
      <c r="E181" s="65"/>
      <c r="F181" s="65"/>
      <c r="G181" s="65"/>
    </row>
    <row r="182" s="61" customFormat="1" spans="1:7">
      <c r="A182" s="64"/>
      <c r="B182" s="64"/>
      <c r="C182" s="64"/>
      <c r="D182" s="64"/>
      <c r="E182" s="65"/>
      <c r="F182" s="65"/>
      <c r="G182" s="65"/>
    </row>
    <row r="183" s="61" customFormat="1" spans="1:7">
      <c r="A183" s="64"/>
      <c r="B183" s="64"/>
      <c r="C183" s="64"/>
      <c r="D183" s="64"/>
      <c r="E183" s="65"/>
      <c r="F183" s="65"/>
      <c r="G183" s="65"/>
    </row>
    <row r="184" s="61" customFormat="1" spans="1:7">
      <c r="A184" s="64"/>
      <c r="B184" s="64"/>
      <c r="C184" s="64"/>
      <c r="D184" s="64"/>
      <c r="E184" s="65"/>
      <c r="F184" s="65"/>
      <c r="G184" s="65"/>
    </row>
    <row r="185" s="61" customFormat="1" spans="1:7">
      <c r="A185" s="64"/>
      <c r="B185" s="64"/>
      <c r="C185" s="64"/>
      <c r="D185" s="64"/>
      <c r="E185" s="65"/>
      <c r="F185" s="65"/>
      <c r="G185" s="65"/>
    </row>
    <row r="186" s="61" customFormat="1" spans="1:7">
      <c r="A186" s="64"/>
      <c r="B186" s="64"/>
      <c r="C186" s="64"/>
      <c r="D186" s="64"/>
      <c r="E186" s="65"/>
      <c r="F186" s="65"/>
      <c r="G186" s="65"/>
    </row>
    <row r="187" s="61" customFormat="1" spans="1:7">
      <c r="A187" s="64"/>
      <c r="B187" s="64"/>
      <c r="C187" s="64"/>
      <c r="D187" s="64"/>
      <c r="E187" s="65"/>
      <c r="F187" s="65"/>
      <c r="G187" s="65"/>
    </row>
    <row r="188" s="61" customFormat="1" spans="1:7">
      <c r="A188" s="64"/>
      <c r="B188" s="64"/>
      <c r="C188" s="64"/>
      <c r="D188" s="64"/>
      <c r="E188" s="65"/>
      <c r="F188" s="65"/>
      <c r="G188" s="65"/>
    </row>
    <row r="189" s="61" customFormat="1" spans="1:7">
      <c r="A189" s="64"/>
      <c r="B189" s="64"/>
      <c r="C189" s="64"/>
      <c r="D189" s="64"/>
      <c r="E189" s="65"/>
      <c r="F189" s="65"/>
      <c r="G189" s="65"/>
    </row>
    <row r="190" s="61" customFormat="1" spans="1:7">
      <c r="A190" s="64"/>
      <c r="B190" s="64"/>
      <c r="C190" s="64"/>
      <c r="D190" s="64"/>
      <c r="E190" s="65"/>
      <c r="F190" s="65"/>
      <c r="G190" s="65"/>
    </row>
    <row r="191" s="61" customFormat="1" spans="1:7">
      <c r="A191" s="64"/>
      <c r="B191" s="64"/>
      <c r="C191" s="64"/>
      <c r="D191" s="64"/>
      <c r="E191" s="65"/>
      <c r="F191" s="65"/>
      <c r="G191" s="65"/>
    </row>
    <row r="192" s="61" customFormat="1" spans="1:7">
      <c r="A192" s="64"/>
      <c r="B192" s="64"/>
      <c r="C192" s="64"/>
      <c r="D192" s="64"/>
      <c r="E192" s="65"/>
      <c r="F192" s="65"/>
      <c r="G192" s="65"/>
    </row>
    <row r="193" s="61" customFormat="1" spans="1:7">
      <c r="A193" s="64"/>
      <c r="B193" s="64"/>
      <c r="C193" s="64"/>
      <c r="D193" s="64"/>
      <c r="E193" s="65"/>
      <c r="F193" s="65"/>
      <c r="G193" s="65"/>
    </row>
    <row r="194" s="61" customFormat="1" spans="1:7">
      <c r="A194" s="64"/>
      <c r="B194" s="64"/>
      <c r="C194" s="64"/>
      <c r="D194" s="64"/>
      <c r="E194" s="65"/>
      <c r="F194" s="65"/>
      <c r="G194" s="65"/>
    </row>
    <row r="195" s="61" customFormat="1" spans="1:7">
      <c r="A195" s="64"/>
      <c r="B195" s="64"/>
      <c r="C195" s="64"/>
      <c r="D195" s="64"/>
      <c r="E195" s="65"/>
      <c r="F195" s="65"/>
      <c r="G195" s="65"/>
    </row>
    <row r="196" s="61" customFormat="1" spans="1:7">
      <c r="A196" s="64"/>
      <c r="B196" s="64"/>
      <c r="C196" s="64"/>
      <c r="D196" s="64"/>
      <c r="E196" s="65"/>
      <c r="F196" s="65"/>
      <c r="G196" s="65"/>
    </row>
    <row r="197" s="61" customFormat="1" spans="1:7">
      <c r="A197" s="64"/>
      <c r="B197" s="64"/>
      <c r="C197" s="64"/>
      <c r="D197" s="64"/>
      <c r="E197" s="65"/>
      <c r="F197" s="65"/>
      <c r="G197" s="65"/>
    </row>
    <row r="198" s="61" customFormat="1" spans="1:7">
      <c r="A198" s="64"/>
      <c r="B198" s="64"/>
      <c r="C198" s="64"/>
      <c r="D198" s="64"/>
      <c r="E198" s="65"/>
      <c r="F198" s="65"/>
      <c r="G198" s="65"/>
    </row>
    <row r="199" s="61" customFormat="1" spans="1:7">
      <c r="A199" s="64"/>
      <c r="B199" s="64"/>
      <c r="C199" s="64"/>
      <c r="D199" s="64"/>
      <c r="E199" s="65"/>
      <c r="F199" s="65"/>
      <c r="G199" s="65"/>
    </row>
    <row r="200" s="61" customFormat="1" spans="1:7">
      <c r="A200" s="64"/>
      <c r="B200" s="64"/>
      <c r="C200" s="64"/>
      <c r="D200" s="64"/>
      <c r="E200" s="65"/>
      <c r="F200" s="65"/>
      <c r="G200" s="65"/>
    </row>
    <row r="201" s="61" customFormat="1" spans="1:7">
      <c r="A201" s="64"/>
      <c r="B201" s="64"/>
      <c r="C201" s="64"/>
      <c r="D201" s="64"/>
      <c r="E201" s="65"/>
      <c r="F201" s="65"/>
      <c r="G201" s="65"/>
    </row>
    <row r="202" s="61" customFormat="1" spans="1:7">
      <c r="A202" s="64"/>
      <c r="B202" s="64"/>
      <c r="C202" s="64"/>
      <c r="D202" s="64"/>
      <c r="E202" s="65"/>
      <c r="F202" s="65"/>
      <c r="G202" s="65"/>
    </row>
    <row r="203" s="61" customFormat="1" spans="1:7">
      <c r="A203" s="64"/>
      <c r="B203" s="64"/>
      <c r="C203" s="64"/>
      <c r="D203" s="64"/>
      <c r="E203" s="65"/>
      <c r="F203" s="65"/>
      <c r="G203" s="65"/>
    </row>
    <row r="204" s="61" customFormat="1" spans="1:7">
      <c r="A204" s="64"/>
      <c r="B204" s="64"/>
      <c r="C204" s="64"/>
      <c r="D204" s="64"/>
      <c r="E204" s="65"/>
      <c r="F204" s="65"/>
      <c r="G204" s="65"/>
    </row>
    <row r="205" s="61" customFormat="1" spans="1:7">
      <c r="A205" s="64"/>
      <c r="B205" s="64"/>
      <c r="C205" s="64"/>
      <c r="D205" s="64"/>
      <c r="E205" s="65"/>
      <c r="F205" s="65"/>
      <c r="G205" s="65"/>
    </row>
    <row r="206" s="61" customFormat="1" spans="1:7">
      <c r="A206" s="64"/>
      <c r="B206" s="64"/>
      <c r="C206" s="64"/>
      <c r="D206" s="64"/>
      <c r="E206" s="65"/>
      <c r="F206" s="65"/>
      <c r="G206" s="65"/>
    </row>
    <row r="207" s="61" customFormat="1" spans="1:7">
      <c r="A207" s="64"/>
      <c r="B207" s="64"/>
      <c r="C207" s="64"/>
      <c r="D207" s="64"/>
      <c r="E207" s="65"/>
      <c r="F207" s="65"/>
      <c r="G207" s="65"/>
    </row>
    <row r="208" s="61" customFormat="1" spans="1:7">
      <c r="A208" s="64"/>
      <c r="B208" s="64"/>
      <c r="C208" s="64"/>
      <c r="D208" s="64"/>
      <c r="E208" s="65"/>
      <c r="F208" s="65"/>
      <c r="G208" s="65"/>
    </row>
    <row r="209" s="61" customFormat="1" spans="1:7">
      <c r="A209" s="64"/>
      <c r="B209" s="64"/>
      <c r="C209" s="64"/>
      <c r="D209" s="64"/>
      <c r="E209" s="65"/>
      <c r="F209" s="65"/>
      <c r="G209" s="65"/>
    </row>
    <row r="210" s="61" customFormat="1" spans="1:7">
      <c r="A210" s="64"/>
      <c r="B210" s="64"/>
      <c r="C210" s="64"/>
      <c r="D210" s="64"/>
      <c r="E210" s="65"/>
      <c r="F210" s="65"/>
      <c r="G210" s="65"/>
    </row>
    <row r="211" s="61" customFormat="1" spans="1:7">
      <c r="A211" s="64"/>
      <c r="B211" s="64"/>
      <c r="C211" s="64"/>
      <c r="D211" s="64"/>
      <c r="E211" s="65"/>
      <c r="F211" s="65"/>
      <c r="G211" s="65"/>
    </row>
    <row r="212" s="61" customFormat="1" spans="1:7">
      <c r="A212" s="64"/>
      <c r="B212" s="64"/>
      <c r="C212" s="64"/>
      <c r="D212" s="64"/>
      <c r="E212" s="65"/>
      <c r="F212" s="65"/>
      <c r="G212" s="65"/>
    </row>
    <row r="213" s="61" customFormat="1" spans="1:7">
      <c r="A213" s="64"/>
      <c r="B213" s="64"/>
      <c r="C213" s="64"/>
      <c r="D213" s="64"/>
      <c r="E213" s="65"/>
      <c r="F213" s="65"/>
      <c r="G213" s="65"/>
    </row>
    <row r="214" s="61" customFormat="1" spans="1:7">
      <c r="A214" s="64"/>
      <c r="B214" s="64"/>
      <c r="C214" s="64"/>
      <c r="D214" s="64"/>
      <c r="E214" s="65"/>
      <c r="F214" s="65"/>
      <c r="G214" s="65"/>
    </row>
    <row r="215" s="61" customFormat="1" spans="1:7">
      <c r="A215" s="64"/>
      <c r="B215" s="64"/>
      <c r="C215" s="64"/>
      <c r="D215" s="64"/>
      <c r="E215" s="65"/>
      <c r="F215" s="65"/>
      <c r="G215" s="65"/>
    </row>
    <row r="216" s="61" customFormat="1" spans="1:7">
      <c r="A216" s="64"/>
      <c r="B216" s="64"/>
      <c r="C216" s="64"/>
      <c r="D216" s="64"/>
      <c r="E216" s="65"/>
      <c r="F216" s="65"/>
      <c r="G216" s="65"/>
    </row>
    <row r="217" s="61" customFormat="1" spans="1:7">
      <c r="A217" s="64"/>
      <c r="B217" s="64"/>
      <c r="C217" s="64"/>
      <c r="D217" s="64"/>
      <c r="E217" s="65"/>
      <c r="F217" s="65"/>
      <c r="G217" s="65"/>
    </row>
    <row r="218" s="61" customFormat="1" spans="1:7">
      <c r="A218" s="64"/>
      <c r="B218" s="64"/>
      <c r="C218" s="64"/>
      <c r="D218" s="64"/>
      <c r="E218" s="65"/>
      <c r="F218" s="65"/>
      <c r="G218" s="65"/>
    </row>
    <row r="219" s="61" customFormat="1" spans="1:7">
      <c r="A219" s="64"/>
      <c r="B219" s="64"/>
      <c r="C219" s="64"/>
      <c r="D219" s="64"/>
      <c r="E219" s="65"/>
      <c r="F219" s="65"/>
      <c r="G219" s="65"/>
    </row>
    <row r="220" s="61" customFormat="1" spans="1:7">
      <c r="A220" s="64"/>
      <c r="B220" s="64"/>
      <c r="C220" s="64"/>
      <c r="D220" s="64"/>
      <c r="E220" s="65"/>
      <c r="F220" s="65"/>
      <c r="G220" s="65"/>
    </row>
    <row r="221" s="61" customFormat="1" spans="1:7">
      <c r="A221" s="64"/>
      <c r="B221" s="64"/>
      <c r="C221" s="64"/>
      <c r="D221" s="64"/>
      <c r="E221" s="65"/>
      <c r="F221" s="65"/>
      <c r="G221" s="65"/>
    </row>
    <row r="222" s="61" customFormat="1" spans="1:7">
      <c r="A222" s="64"/>
      <c r="B222" s="64"/>
      <c r="C222" s="64"/>
      <c r="D222" s="64"/>
      <c r="E222" s="65"/>
      <c r="F222" s="65"/>
      <c r="G222" s="65"/>
    </row>
    <row r="223" s="61" customFormat="1" spans="1:7">
      <c r="A223" s="64"/>
      <c r="B223" s="64"/>
      <c r="C223" s="64"/>
      <c r="D223" s="64"/>
      <c r="E223" s="65"/>
      <c r="F223" s="65"/>
      <c r="G223" s="65"/>
    </row>
    <row r="224" s="61" customFormat="1" spans="1:7">
      <c r="A224" s="64"/>
      <c r="B224" s="64"/>
      <c r="C224" s="64"/>
      <c r="D224" s="64"/>
      <c r="E224" s="65"/>
      <c r="F224" s="65"/>
      <c r="G224" s="65"/>
    </row>
    <row r="225" s="61" customFormat="1" spans="1:7">
      <c r="A225" s="64"/>
      <c r="B225" s="64"/>
      <c r="C225" s="64"/>
      <c r="D225" s="64"/>
      <c r="E225" s="65"/>
      <c r="F225" s="65"/>
      <c r="G225" s="65"/>
    </row>
    <row r="226" s="61" customFormat="1" spans="1:7">
      <c r="A226" s="64"/>
      <c r="B226" s="64"/>
      <c r="C226" s="64"/>
      <c r="D226" s="64"/>
      <c r="E226" s="65"/>
      <c r="F226" s="65"/>
      <c r="G226" s="65"/>
    </row>
    <row r="227" s="61" customFormat="1" spans="1:7">
      <c r="A227" s="64"/>
      <c r="B227" s="64"/>
      <c r="C227" s="64"/>
      <c r="D227" s="64"/>
      <c r="E227" s="65"/>
      <c r="F227" s="65"/>
      <c r="G227" s="65"/>
    </row>
    <row r="228" s="61" customFormat="1" spans="1:7">
      <c r="A228" s="64"/>
      <c r="B228" s="64"/>
      <c r="C228" s="64"/>
      <c r="D228" s="64"/>
      <c r="E228" s="65"/>
      <c r="F228" s="65"/>
      <c r="G228" s="65"/>
    </row>
    <row r="229" s="61" customFormat="1" spans="1:7">
      <c r="A229" s="64"/>
      <c r="B229" s="64"/>
      <c r="C229" s="64"/>
      <c r="D229" s="64"/>
      <c r="E229" s="65"/>
      <c r="F229" s="65"/>
      <c r="G229" s="65"/>
    </row>
    <row r="230" s="61" customFormat="1" spans="1:7">
      <c r="A230" s="64"/>
      <c r="B230" s="64"/>
      <c r="C230" s="64"/>
      <c r="D230" s="64"/>
      <c r="E230" s="65"/>
      <c r="F230" s="65"/>
      <c r="G230" s="65"/>
    </row>
    <row r="231" s="61" customFormat="1" spans="1:7">
      <c r="A231" s="64"/>
      <c r="B231" s="64"/>
      <c r="C231" s="64"/>
      <c r="D231" s="64"/>
      <c r="E231" s="65"/>
      <c r="F231" s="65"/>
      <c r="G231" s="65"/>
    </row>
    <row r="232" s="61" customFormat="1" spans="1:7">
      <c r="A232" s="64"/>
      <c r="B232" s="64"/>
      <c r="C232" s="64"/>
      <c r="D232" s="64"/>
      <c r="E232" s="65"/>
      <c r="F232" s="65"/>
      <c r="G232" s="65"/>
    </row>
    <row r="233" s="61" customFormat="1" spans="1:7">
      <c r="A233" s="64"/>
      <c r="B233" s="64"/>
      <c r="C233" s="64"/>
      <c r="D233" s="64"/>
      <c r="E233" s="65"/>
      <c r="F233" s="65"/>
      <c r="G233" s="65"/>
    </row>
    <row r="234" s="61" customFormat="1" spans="1:7">
      <c r="A234" s="64"/>
      <c r="B234" s="64"/>
      <c r="C234" s="64"/>
      <c r="D234" s="64"/>
      <c r="E234" s="65"/>
      <c r="F234" s="65"/>
      <c r="G234" s="65"/>
    </row>
    <row r="235" s="61" customFormat="1" spans="1:7">
      <c r="A235" s="64"/>
      <c r="B235" s="64"/>
      <c r="C235" s="64"/>
      <c r="D235" s="64"/>
      <c r="E235" s="65"/>
      <c r="F235" s="65"/>
      <c r="G235" s="65"/>
    </row>
    <row r="236" s="61" customFormat="1" spans="1:7">
      <c r="A236" s="64"/>
      <c r="B236" s="64"/>
      <c r="C236" s="64"/>
      <c r="D236" s="64"/>
      <c r="E236" s="65"/>
      <c r="F236" s="65"/>
      <c r="G236" s="65"/>
    </row>
    <row r="237" s="61" customFormat="1" spans="1:7">
      <c r="A237" s="64"/>
      <c r="B237" s="64"/>
      <c r="C237" s="64"/>
      <c r="D237" s="64"/>
      <c r="E237" s="65"/>
      <c r="F237" s="65"/>
      <c r="G237" s="65"/>
    </row>
    <row r="238" s="61" customFormat="1" spans="1:7">
      <c r="A238" s="64"/>
      <c r="B238" s="64"/>
      <c r="C238" s="64"/>
      <c r="D238" s="64"/>
      <c r="E238" s="65"/>
      <c r="F238" s="65"/>
      <c r="G238" s="65"/>
    </row>
    <row r="239" s="61" customFormat="1" spans="1:7">
      <c r="A239" s="64"/>
      <c r="B239" s="64"/>
      <c r="C239" s="64"/>
      <c r="D239" s="64"/>
      <c r="E239" s="65"/>
      <c r="F239" s="65"/>
      <c r="G239" s="65"/>
    </row>
    <row r="240" s="61" customFormat="1" spans="1:7">
      <c r="A240" s="64"/>
      <c r="B240" s="64"/>
      <c r="C240" s="64"/>
      <c r="D240" s="64"/>
      <c r="E240" s="65"/>
      <c r="F240" s="65"/>
      <c r="G240" s="65"/>
    </row>
    <row r="241" s="61" customFormat="1" spans="1:7">
      <c r="A241" s="64"/>
      <c r="B241" s="64"/>
      <c r="C241" s="64"/>
      <c r="D241" s="64"/>
      <c r="E241" s="65"/>
      <c r="F241" s="65"/>
      <c r="G241" s="65"/>
    </row>
    <row r="242" s="61" customFormat="1" spans="1:7">
      <c r="A242" s="64"/>
      <c r="B242" s="64"/>
      <c r="C242" s="64"/>
      <c r="D242" s="64"/>
      <c r="E242" s="65"/>
      <c r="F242" s="65"/>
      <c r="G242" s="65"/>
    </row>
    <row r="243" s="61" customFormat="1" spans="1:7">
      <c r="A243" s="64"/>
      <c r="B243" s="64"/>
      <c r="C243" s="64"/>
      <c r="D243" s="64"/>
      <c r="E243" s="65"/>
      <c r="F243" s="65"/>
      <c r="G243" s="65"/>
    </row>
    <row r="244" s="61" customFormat="1" spans="1:7">
      <c r="A244" s="64"/>
      <c r="B244" s="64"/>
      <c r="C244" s="64"/>
      <c r="D244" s="64"/>
      <c r="E244" s="65"/>
      <c r="F244" s="65"/>
      <c r="G244" s="65"/>
    </row>
    <row r="245" s="61" customFormat="1" spans="1:7">
      <c r="A245" s="64"/>
      <c r="B245" s="64"/>
      <c r="C245" s="64"/>
      <c r="D245" s="64"/>
      <c r="E245" s="65"/>
      <c r="F245" s="65"/>
      <c r="G245" s="65"/>
    </row>
    <row r="246" s="61" customFormat="1" spans="1:7">
      <c r="A246" s="64"/>
      <c r="B246" s="64"/>
      <c r="C246" s="64"/>
      <c r="D246" s="64"/>
      <c r="E246" s="65"/>
      <c r="F246" s="65"/>
      <c r="G246" s="65"/>
    </row>
    <row r="247" s="61" customFormat="1" spans="1:7">
      <c r="A247" s="64"/>
      <c r="B247" s="64"/>
      <c r="C247" s="64"/>
      <c r="D247" s="64"/>
      <c r="E247" s="65"/>
      <c r="F247" s="65"/>
      <c r="G247" s="65"/>
    </row>
    <row r="248" s="61" customFormat="1" spans="1:7">
      <c r="A248" s="64"/>
      <c r="B248" s="64"/>
      <c r="C248" s="64"/>
      <c r="D248" s="64"/>
      <c r="E248" s="65"/>
      <c r="F248" s="65"/>
      <c r="G248" s="65"/>
    </row>
    <row r="249" s="61" customFormat="1" spans="1:7">
      <c r="A249" s="64"/>
      <c r="B249" s="64"/>
      <c r="C249" s="64"/>
      <c r="D249" s="64"/>
      <c r="E249" s="65"/>
      <c r="F249" s="65"/>
      <c r="G249" s="65"/>
    </row>
    <row r="250" s="61" customFormat="1" spans="1:7">
      <c r="A250" s="64"/>
      <c r="B250" s="64"/>
      <c r="C250" s="64"/>
      <c r="D250" s="64"/>
      <c r="E250" s="65"/>
      <c r="F250" s="65"/>
      <c r="G250" s="65"/>
    </row>
    <row r="251" s="61" customFormat="1" spans="1:7">
      <c r="A251" s="64"/>
      <c r="B251" s="64"/>
      <c r="C251" s="64"/>
      <c r="D251" s="64"/>
      <c r="E251" s="65"/>
      <c r="F251" s="65"/>
      <c r="G251" s="65"/>
    </row>
    <row r="252" s="61" customFormat="1" spans="1:7">
      <c r="A252" s="64"/>
      <c r="B252" s="64"/>
      <c r="C252" s="64"/>
      <c r="D252" s="64"/>
      <c r="E252" s="65"/>
      <c r="F252" s="65"/>
      <c r="G252" s="65"/>
    </row>
    <row r="253" s="61" customFormat="1" spans="1:7">
      <c r="A253" s="64"/>
      <c r="B253" s="64"/>
      <c r="C253" s="64"/>
      <c r="D253" s="64"/>
      <c r="E253" s="65"/>
      <c r="F253" s="65"/>
      <c r="G253" s="65"/>
    </row>
    <row r="254" s="61" customFormat="1" spans="1:7">
      <c r="A254" s="64"/>
      <c r="B254" s="64"/>
      <c r="C254" s="64"/>
      <c r="D254" s="64"/>
      <c r="E254" s="65"/>
      <c r="F254" s="65"/>
      <c r="G254" s="65"/>
    </row>
    <row r="255" s="61" customFormat="1" spans="1:7">
      <c r="A255" s="64"/>
      <c r="B255" s="64"/>
      <c r="C255" s="64"/>
      <c r="D255" s="64"/>
      <c r="E255" s="65"/>
      <c r="F255" s="65"/>
      <c r="G255" s="65"/>
    </row>
    <row r="256" s="61" customFormat="1" spans="1:7">
      <c r="A256" s="64"/>
      <c r="B256" s="64"/>
      <c r="C256" s="64"/>
      <c r="D256" s="64"/>
      <c r="E256" s="65"/>
      <c r="F256" s="65"/>
      <c r="G256" s="65"/>
    </row>
    <row r="257" s="61" customFormat="1" spans="1:7">
      <c r="A257" s="64"/>
      <c r="B257" s="64"/>
      <c r="C257" s="64"/>
      <c r="D257" s="64"/>
      <c r="E257" s="65"/>
      <c r="F257" s="65"/>
      <c r="G257" s="65"/>
    </row>
    <row r="258" s="61" customFormat="1" spans="1:7">
      <c r="A258" s="64"/>
      <c r="B258" s="64"/>
      <c r="C258" s="64"/>
      <c r="D258" s="64"/>
      <c r="E258" s="65"/>
      <c r="F258" s="65"/>
      <c r="G258" s="65"/>
    </row>
    <row r="259" s="61" customFormat="1" spans="1:7">
      <c r="A259" s="64"/>
      <c r="B259" s="64"/>
      <c r="C259" s="64"/>
      <c r="D259" s="64"/>
      <c r="E259" s="65"/>
      <c r="F259" s="65"/>
      <c r="G259" s="65"/>
    </row>
    <row r="260" s="61" customFormat="1" spans="1:7">
      <c r="A260" s="64"/>
      <c r="B260" s="64"/>
      <c r="C260" s="64"/>
      <c r="D260" s="64"/>
      <c r="E260" s="65"/>
      <c r="F260" s="65"/>
      <c r="G260" s="65"/>
    </row>
    <row r="261" s="61" customFormat="1" spans="1:7">
      <c r="A261" s="64"/>
      <c r="B261" s="64"/>
      <c r="C261" s="64"/>
      <c r="D261" s="64"/>
      <c r="E261" s="65"/>
      <c r="F261" s="65"/>
      <c r="G261" s="65"/>
    </row>
    <row r="262" s="61" customFormat="1" spans="1:7">
      <c r="A262" s="64"/>
      <c r="B262" s="64"/>
      <c r="C262" s="64"/>
      <c r="D262" s="64"/>
      <c r="E262" s="65"/>
      <c r="F262" s="65"/>
      <c r="G262" s="65"/>
    </row>
    <row r="263" s="61" customFormat="1" spans="1:7">
      <c r="A263" s="64"/>
      <c r="B263" s="64"/>
      <c r="C263" s="64"/>
      <c r="D263" s="64"/>
      <c r="E263" s="65"/>
      <c r="F263" s="65"/>
      <c r="G263" s="65"/>
    </row>
    <row r="264" s="61" customFormat="1" spans="1:7">
      <c r="A264" s="64"/>
      <c r="B264" s="64"/>
      <c r="C264" s="64"/>
      <c r="D264" s="64"/>
      <c r="E264" s="65"/>
      <c r="F264" s="65"/>
      <c r="G264" s="65"/>
    </row>
    <row r="265" s="61" customFormat="1" spans="1:7">
      <c r="A265" s="64"/>
      <c r="B265" s="64"/>
      <c r="C265" s="64"/>
      <c r="D265" s="64"/>
      <c r="E265" s="65"/>
      <c r="F265" s="65"/>
      <c r="G265" s="65"/>
    </row>
    <row r="266" s="61" customFormat="1" spans="1:7">
      <c r="A266" s="64"/>
      <c r="B266" s="64"/>
      <c r="C266" s="64"/>
      <c r="D266" s="64"/>
      <c r="E266" s="65"/>
      <c r="F266" s="65"/>
      <c r="G266" s="65"/>
    </row>
    <row r="267" s="61" customFormat="1" spans="1:7">
      <c r="A267" s="64"/>
      <c r="B267" s="64"/>
      <c r="C267" s="64"/>
      <c r="D267" s="64"/>
      <c r="E267" s="65"/>
      <c r="F267" s="65"/>
      <c r="G267" s="65"/>
    </row>
    <row r="268" s="61" customFormat="1" spans="1:7">
      <c r="A268" s="64"/>
      <c r="B268" s="64"/>
      <c r="C268" s="64"/>
      <c r="D268" s="64"/>
      <c r="E268" s="65"/>
      <c r="F268" s="65"/>
      <c r="G268" s="65"/>
    </row>
    <row r="269" s="61" customFormat="1" spans="1:7">
      <c r="A269" s="64"/>
      <c r="B269" s="64"/>
      <c r="C269" s="64"/>
      <c r="D269" s="64"/>
      <c r="E269" s="65"/>
      <c r="F269" s="65"/>
      <c r="G269" s="65"/>
    </row>
    <row r="270" s="61" customFormat="1" spans="1:7">
      <c r="A270" s="64"/>
      <c r="B270" s="64"/>
      <c r="C270" s="64"/>
      <c r="D270" s="64"/>
      <c r="E270" s="65"/>
      <c r="F270" s="65"/>
      <c r="G270" s="65"/>
    </row>
    <row r="271" s="61" customFormat="1" spans="1:7">
      <c r="A271" s="64"/>
      <c r="B271" s="64"/>
      <c r="C271" s="64"/>
      <c r="D271" s="64"/>
      <c r="E271" s="65"/>
      <c r="F271" s="65"/>
      <c r="G271" s="65"/>
    </row>
    <row r="272" s="61" customFormat="1" spans="1:7">
      <c r="A272" s="64"/>
      <c r="B272" s="64"/>
      <c r="C272" s="64"/>
      <c r="D272" s="64"/>
      <c r="E272" s="65"/>
      <c r="F272" s="65"/>
      <c r="G272" s="65"/>
    </row>
    <row r="273" s="61" customFormat="1" spans="1:7">
      <c r="A273" s="64"/>
      <c r="B273" s="64"/>
      <c r="C273" s="64"/>
      <c r="D273" s="64"/>
      <c r="E273" s="65"/>
      <c r="F273" s="65"/>
      <c r="G273" s="65"/>
    </row>
    <row r="274" s="61" customFormat="1" spans="1:7">
      <c r="A274" s="64"/>
      <c r="B274" s="64"/>
      <c r="C274" s="64"/>
      <c r="D274" s="64"/>
      <c r="E274" s="65"/>
      <c r="F274" s="65"/>
      <c r="G274" s="65"/>
    </row>
    <row r="275" s="61" customFormat="1" spans="1:7">
      <c r="A275" s="64"/>
      <c r="B275" s="64"/>
      <c r="C275" s="64"/>
      <c r="D275" s="64"/>
      <c r="E275" s="65"/>
      <c r="F275" s="65"/>
      <c r="G275" s="65"/>
    </row>
    <row r="276" s="61" customFormat="1" spans="1:7">
      <c r="A276" s="64"/>
      <c r="B276" s="64"/>
      <c r="C276" s="64"/>
      <c r="D276" s="64"/>
      <c r="E276" s="65"/>
      <c r="F276" s="65"/>
      <c r="G276" s="65"/>
    </row>
    <row r="277" s="61" customFormat="1" spans="1:7">
      <c r="A277" s="64"/>
      <c r="B277" s="64"/>
      <c r="C277" s="64"/>
      <c r="D277" s="64"/>
      <c r="E277" s="65"/>
      <c r="F277" s="65"/>
      <c r="G277" s="65"/>
    </row>
    <row r="278" s="61" customFormat="1" spans="1:7">
      <c r="A278" s="64"/>
      <c r="B278" s="64"/>
      <c r="C278" s="64"/>
      <c r="D278" s="64"/>
      <c r="E278" s="65"/>
      <c r="F278" s="65"/>
      <c r="G278" s="65"/>
    </row>
    <row r="279" s="61" customFormat="1" spans="1:7">
      <c r="A279" s="64"/>
      <c r="B279" s="64"/>
      <c r="C279" s="64"/>
      <c r="D279" s="64"/>
      <c r="E279" s="65"/>
      <c r="F279" s="65"/>
      <c r="G279" s="65"/>
    </row>
    <row r="280" s="61" customFormat="1" spans="1:7">
      <c r="A280" s="64"/>
      <c r="B280" s="64"/>
      <c r="C280" s="64"/>
      <c r="D280" s="64"/>
      <c r="E280" s="65"/>
      <c r="F280" s="65"/>
      <c r="G280" s="65"/>
    </row>
    <row r="281" s="61" customFormat="1" spans="1:7">
      <c r="A281" s="64"/>
      <c r="B281" s="64"/>
      <c r="C281" s="64"/>
      <c r="D281" s="64"/>
      <c r="E281" s="65"/>
      <c r="F281" s="65"/>
      <c r="G281" s="65"/>
    </row>
    <row r="282" s="61" customFormat="1" spans="1:7">
      <c r="A282" s="64"/>
      <c r="B282" s="64"/>
      <c r="C282" s="64"/>
      <c r="D282" s="64"/>
      <c r="E282" s="65"/>
      <c r="F282" s="65"/>
      <c r="G282" s="65"/>
    </row>
    <row r="283" s="61" customFormat="1" spans="1:7">
      <c r="A283" s="64"/>
      <c r="B283" s="64"/>
      <c r="C283" s="64"/>
      <c r="D283" s="64"/>
      <c r="E283" s="65"/>
      <c r="F283" s="65"/>
      <c r="G283" s="65"/>
    </row>
    <row r="284" s="61" customFormat="1" spans="1:7">
      <c r="A284" s="64"/>
      <c r="B284" s="64"/>
      <c r="C284" s="64"/>
      <c r="D284" s="64"/>
      <c r="E284" s="65"/>
      <c r="F284" s="65"/>
      <c r="G284" s="65"/>
    </row>
    <row r="285" s="61" customFormat="1" spans="1:7">
      <c r="A285" s="64"/>
      <c r="B285" s="64"/>
      <c r="C285" s="64"/>
      <c r="D285" s="64"/>
      <c r="E285" s="65"/>
      <c r="F285" s="65"/>
      <c r="G285" s="65"/>
    </row>
    <row r="286" s="61" customFormat="1" spans="1:7">
      <c r="A286" s="64"/>
      <c r="B286" s="64"/>
      <c r="C286" s="64"/>
      <c r="D286" s="64"/>
      <c r="E286" s="65"/>
      <c r="F286" s="65"/>
      <c r="G286" s="65"/>
    </row>
    <row r="287" s="61" customFormat="1" spans="1:7">
      <c r="A287" s="64"/>
      <c r="B287" s="64"/>
      <c r="C287" s="64"/>
      <c r="D287" s="64"/>
      <c r="E287" s="65"/>
      <c r="F287" s="65"/>
      <c r="G287" s="65"/>
    </row>
    <row r="288" s="61" customFormat="1" spans="1:7">
      <c r="A288" s="64"/>
      <c r="B288" s="64"/>
      <c r="C288" s="64"/>
      <c r="D288" s="64"/>
      <c r="E288" s="65"/>
      <c r="F288" s="65"/>
      <c r="G288" s="65"/>
    </row>
    <row r="289" s="61" customFormat="1" spans="1:7">
      <c r="A289" s="64"/>
      <c r="B289" s="64"/>
      <c r="C289" s="64"/>
      <c r="D289" s="64"/>
      <c r="E289" s="65"/>
      <c r="F289" s="65"/>
      <c r="G289" s="65"/>
    </row>
    <row r="290" s="61" customFormat="1" spans="1:7">
      <c r="A290" s="64"/>
      <c r="B290" s="64"/>
      <c r="C290" s="64"/>
      <c r="D290" s="64"/>
      <c r="E290" s="65"/>
      <c r="F290" s="65"/>
      <c r="G290" s="65"/>
    </row>
  </sheetData>
  <mergeCells count="2">
    <mergeCell ref="A1:G1"/>
    <mergeCell ref="A108:G108"/>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0"/>
  <sheetViews>
    <sheetView topLeftCell="A426" workbookViewId="0">
      <selection activeCell="A440" sqref="A440:F440"/>
    </sheetView>
  </sheetViews>
  <sheetFormatPr defaultColWidth="9" defaultRowHeight="14.4" outlineLevelCol="5"/>
  <cols>
    <col min="1" max="4" width="9" style="54"/>
    <col min="5" max="5" width="25.5" style="55" customWidth="1"/>
    <col min="6" max="6" width="23.4444444444444" style="54" customWidth="1"/>
    <col min="7" max="16384" width="9" style="54"/>
  </cols>
  <sheetData>
    <row r="1" s="54" customFormat="1" ht="70" customHeight="1" spans="1:6">
      <c r="A1" s="56" t="s">
        <v>1526</v>
      </c>
      <c r="B1" s="56"/>
      <c r="C1" s="56"/>
      <c r="D1" s="56"/>
      <c r="E1" s="56"/>
      <c r="F1" s="56"/>
    </row>
    <row r="2" s="54" customFormat="1" ht="30" customHeight="1" spans="1:6">
      <c r="A2" s="57" t="s">
        <v>1</v>
      </c>
      <c r="B2" s="57" t="s">
        <v>2</v>
      </c>
      <c r="C2" s="57" t="s">
        <v>3</v>
      </c>
      <c r="D2" s="57" t="s">
        <v>4</v>
      </c>
      <c r="E2" s="58" t="s">
        <v>5</v>
      </c>
      <c r="F2" s="57" t="s">
        <v>1527</v>
      </c>
    </row>
    <row r="3" s="54" customFormat="1" ht="22" customHeight="1" spans="1:6">
      <c r="A3" s="14">
        <v>1</v>
      </c>
      <c r="B3" s="14" t="str">
        <f>"杨瑞"</f>
        <v>杨瑞</v>
      </c>
      <c r="C3" s="14" t="str">
        <f t="shared" ref="C3:C30" si="0">"202212"</f>
        <v>202212</v>
      </c>
      <c r="D3" s="14" t="str">
        <f t="shared" ref="D3:D9" si="1">"男"</f>
        <v>男</v>
      </c>
      <c r="E3" s="59" t="s">
        <v>1528</v>
      </c>
      <c r="F3" s="14" t="str">
        <f t="shared" ref="F3:F9" si="2">"5月21日下午场"</f>
        <v>5月21日下午场</v>
      </c>
    </row>
    <row r="4" s="54" customFormat="1" ht="22" customHeight="1" spans="1:6">
      <c r="A4" s="14">
        <v>2</v>
      </c>
      <c r="B4" s="14" t="str">
        <f>"朱锐"</f>
        <v>朱锐</v>
      </c>
      <c r="C4" s="14" t="str">
        <f t="shared" si="0"/>
        <v>202212</v>
      </c>
      <c r="D4" s="14" t="str">
        <f t="shared" si="1"/>
        <v>男</v>
      </c>
      <c r="E4" s="59" t="s">
        <v>964</v>
      </c>
      <c r="F4" s="14" t="str">
        <f t="shared" si="2"/>
        <v>5月21日下午场</v>
      </c>
    </row>
    <row r="5" s="54" customFormat="1" ht="22" customHeight="1" spans="1:6">
      <c r="A5" s="14">
        <v>3</v>
      </c>
      <c r="B5" s="14" t="str">
        <f>"金鑫"</f>
        <v>金鑫</v>
      </c>
      <c r="C5" s="14" t="str">
        <f t="shared" si="0"/>
        <v>202212</v>
      </c>
      <c r="D5" s="14" t="str">
        <f t="shared" si="1"/>
        <v>男</v>
      </c>
      <c r="E5" s="59" t="s">
        <v>1529</v>
      </c>
      <c r="F5" s="14" t="str">
        <f t="shared" si="2"/>
        <v>5月21日下午场</v>
      </c>
    </row>
    <row r="6" s="54" customFormat="1" ht="22" customHeight="1" spans="1:6">
      <c r="A6" s="14">
        <v>4</v>
      </c>
      <c r="B6" s="14" t="str">
        <f>"袁璐"</f>
        <v>袁璐</v>
      </c>
      <c r="C6" s="14" t="str">
        <f t="shared" si="0"/>
        <v>202212</v>
      </c>
      <c r="D6" s="14" t="str">
        <f t="shared" si="1"/>
        <v>男</v>
      </c>
      <c r="E6" s="59" t="s">
        <v>1530</v>
      </c>
      <c r="F6" s="14" t="str">
        <f t="shared" si="2"/>
        <v>5月21日下午场</v>
      </c>
    </row>
    <row r="7" s="54" customFormat="1" ht="22" customHeight="1" spans="1:6">
      <c r="A7" s="14">
        <v>5</v>
      </c>
      <c r="B7" s="14" t="str">
        <f>"刘震"</f>
        <v>刘震</v>
      </c>
      <c r="C7" s="14" t="str">
        <f t="shared" si="0"/>
        <v>202212</v>
      </c>
      <c r="D7" s="14" t="str">
        <f t="shared" si="1"/>
        <v>男</v>
      </c>
      <c r="E7" s="59" t="s">
        <v>1531</v>
      </c>
      <c r="F7" s="14" t="str">
        <f t="shared" si="2"/>
        <v>5月21日下午场</v>
      </c>
    </row>
    <row r="8" s="54" customFormat="1" ht="22" customHeight="1" spans="1:6">
      <c r="A8" s="14">
        <v>6</v>
      </c>
      <c r="B8" s="14" t="str">
        <f>"汪杰"</f>
        <v>汪杰</v>
      </c>
      <c r="C8" s="14" t="str">
        <f t="shared" si="0"/>
        <v>202212</v>
      </c>
      <c r="D8" s="14" t="str">
        <f t="shared" si="1"/>
        <v>男</v>
      </c>
      <c r="E8" s="59" t="s">
        <v>1532</v>
      </c>
      <c r="F8" s="14" t="str">
        <f t="shared" si="2"/>
        <v>5月21日下午场</v>
      </c>
    </row>
    <row r="9" s="54" customFormat="1" ht="22" customHeight="1" spans="1:6">
      <c r="A9" s="14">
        <v>7</v>
      </c>
      <c r="B9" s="14" t="str">
        <f>"徐明鑫"</f>
        <v>徐明鑫</v>
      </c>
      <c r="C9" s="14" t="str">
        <f t="shared" si="0"/>
        <v>202212</v>
      </c>
      <c r="D9" s="14" t="str">
        <f t="shared" si="1"/>
        <v>男</v>
      </c>
      <c r="E9" s="59" t="s">
        <v>1529</v>
      </c>
      <c r="F9" s="14" t="str">
        <f t="shared" si="2"/>
        <v>5月21日下午场</v>
      </c>
    </row>
    <row r="10" s="54" customFormat="1" ht="22" customHeight="1" spans="1:6">
      <c r="A10" s="14">
        <v>8</v>
      </c>
      <c r="B10" s="14" t="str">
        <f>"刘黎静"</f>
        <v>刘黎静</v>
      </c>
      <c r="C10" s="14" t="str">
        <f t="shared" si="0"/>
        <v>202212</v>
      </c>
      <c r="D10" s="14" t="str">
        <f t="shared" ref="D10:D73" si="3">"女"</f>
        <v>女</v>
      </c>
      <c r="E10" s="59" t="s">
        <v>1533</v>
      </c>
      <c r="F10" s="14" t="str">
        <f t="shared" ref="F10:F73" si="4">"5月21日上午场"</f>
        <v>5月21日上午场</v>
      </c>
    </row>
    <row r="11" s="54" customFormat="1" ht="22" customHeight="1" spans="1:6">
      <c r="A11" s="14">
        <v>9</v>
      </c>
      <c r="B11" s="14" t="str">
        <f>"梅洁"</f>
        <v>梅洁</v>
      </c>
      <c r="C11" s="14" t="str">
        <f t="shared" si="0"/>
        <v>202212</v>
      </c>
      <c r="D11" s="14" t="str">
        <f t="shared" si="3"/>
        <v>女</v>
      </c>
      <c r="E11" s="59" t="s">
        <v>1534</v>
      </c>
      <c r="F11" s="14" t="str">
        <f t="shared" si="4"/>
        <v>5月21日上午场</v>
      </c>
    </row>
    <row r="12" s="54" customFormat="1" ht="22" customHeight="1" spans="1:6">
      <c r="A12" s="14">
        <v>10</v>
      </c>
      <c r="B12" s="14" t="str">
        <f>"田恒昕"</f>
        <v>田恒昕</v>
      </c>
      <c r="C12" s="14" t="str">
        <f t="shared" si="0"/>
        <v>202212</v>
      </c>
      <c r="D12" s="14" t="str">
        <f t="shared" si="3"/>
        <v>女</v>
      </c>
      <c r="E12" s="59" t="s">
        <v>1535</v>
      </c>
      <c r="F12" s="14" t="str">
        <f t="shared" si="4"/>
        <v>5月21日上午场</v>
      </c>
    </row>
    <row r="13" s="54" customFormat="1" ht="22" customHeight="1" spans="1:6">
      <c r="A13" s="14">
        <v>11</v>
      </c>
      <c r="B13" s="14" t="str">
        <f>"戴方静"</f>
        <v>戴方静</v>
      </c>
      <c r="C13" s="14" t="str">
        <f t="shared" si="0"/>
        <v>202212</v>
      </c>
      <c r="D13" s="14" t="str">
        <f t="shared" si="3"/>
        <v>女</v>
      </c>
      <c r="E13" s="59" t="s">
        <v>1536</v>
      </c>
      <c r="F13" s="14" t="str">
        <f t="shared" si="4"/>
        <v>5月21日上午场</v>
      </c>
    </row>
    <row r="14" s="54" customFormat="1" ht="22" customHeight="1" spans="1:6">
      <c r="A14" s="14">
        <v>12</v>
      </c>
      <c r="B14" s="14" t="str">
        <f>"王慧"</f>
        <v>王慧</v>
      </c>
      <c r="C14" s="14" t="str">
        <f t="shared" si="0"/>
        <v>202212</v>
      </c>
      <c r="D14" s="14" t="str">
        <f t="shared" si="3"/>
        <v>女</v>
      </c>
      <c r="E14" s="59" t="s">
        <v>1537</v>
      </c>
      <c r="F14" s="14" t="str">
        <f t="shared" si="4"/>
        <v>5月21日上午场</v>
      </c>
    </row>
    <row r="15" s="54" customFormat="1" ht="22" customHeight="1" spans="1:6">
      <c r="A15" s="14">
        <v>13</v>
      </c>
      <c r="B15" s="14" t="str">
        <f>"魏玲"</f>
        <v>魏玲</v>
      </c>
      <c r="C15" s="14" t="str">
        <f t="shared" si="0"/>
        <v>202212</v>
      </c>
      <c r="D15" s="14" t="str">
        <f t="shared" si="3"/>
        <v>女</v>
      </c>
      <c r="E15" s="59" t="s">
        <v>159</v>
      </c>
      <c r="F15" s="14" t="str">
        <f t="shared" si="4"/>
        <v>5月21日上午场</v>
      </c>
    </row>
    <row r="16" s="54" customFormat="1" ht="22" customHeight="1" spans="1:6">
      <c r="A16" s="14">
        <v>14</v>
      </c>
      <c r="B16" s="14" t="str">
        <f>"汪萌"</f>
        <v>汪萌</v>
      </c>
      <c r="C16" s="14" t="str">
        <f t="shared" si="0"/>
        <v>202212</v>
      </c>
      <c r="D16" s="14" t="str">
        <f t="shared" si="3"/>
        <v>女</v>
      </c>
      <c r="E16" s="59" t="s">
        <v>1538</v>
      </c>
      <c r="F16" s="14" t="str">
        <f t="shared" si="4"/>
        <v>5月21日上午场</v>
      </c>
    </row>
    <row r="17" s="54" customFormat="1" ht="22" customHeight="1" spans="1:6">
      <c r="A17" s="14">
        <v>15</v>
      </c>
      <c r="B17" s="14" t="str">
        <f>"李欣"</f>
        <v>李欣</v>
      </c>
      <c r="C17" s="14" t="str">
        <f t="shared" si="0"/>
        <v>202212</v>
      </c>
      <c r="D17" s="14" t="str">
        <f t="shared" si="3"/>
        <v>女</v>
      </c>
      <c r="E17" s="59" t="s">
        <v>1539</v>
      </c>
      <c r="F17" s="14" t="str">
        <f t="shared" si="4"/>
        <v>5月21日上午场</v>
      </c>
    </row>
    <row r="18" s="54" customFormat="1" ht="22" customHeight="1" spans="1:6">
      <c r="A18" s="14">
        <v>16</v>
      </c>
      <c r="B18" s="14" t="str">
        <f>"滕华"</f>
        <v>滕华</v>
      </c>
      <c r="C18" s="14" t="str">
        <f t="shared" si="0"/>
        <v>202212</v>
      </c>
      <c r="D18" s="14" t="str">
        <f t="shared" si="3"/>
        <v>女</v>
      </c>
      <c r="E18" s="59" t="s">
        <v>1540</v>
      </c>
      <c r="F18" s="14" t="str">
        <f t="shared" si="4"/>
        <v>5月21日上午场</v>
      </c>
    </row>
    <row r="19" s="54" customFormat="1" ht="22" customHeight="1" spans="1:6">
      <c r="A19" s="14">
        <v>17</v>
      </c>
      <c r="B19" s="14" t="str">
        <f>"张艳"</f>
        <v>张艳</v>
      </c>
      <c r="C19" s="14" t="str">
        <f t="shared" si="0"/>
        <v>202212</v>
      </c>
      <c r="D19" s="14" t="str">
        <f t="shared" si="3"/>
        <v>女</v>
      </c>
      <c r="E19" s="59" t="s">
        <v>1541</v>
      </c>
      <c r="F19" s="14" t="str">
        <f t="shared" si="4"/>
        <v>5月21日上午场</v>
      </c>
    </row>
    <row r="20" s="54" customFormat="1" ht="22" customHeight="1" spans="1:6">
      <c r="A20" s="14">
        <v>18</v>
      </c>
      <c r="B20" s="14" t="str">
        <f>"孙颖"</f>
        <v>孙颖</v>
      </c>
      <c r="C20" s="14" t="str">
        <f t="shared" si="0"/>
        <v>202212</v>
      </c>
      <c r="D20" s="14" t="str">
        <f t="shared" si="3"/>
        <v>女</v>
      </c>
      <c r="E20" s="59" t="s">
        <v>1542</v>
      </c>
      <c r="F20" s="14" t="str">
        <f t="shared" si="4"/>
        <v>5月21日上午场</v>
      </c>
    </row>
    <row r="21" s="54" customFormat="1" ht="22" customHeight="1" spans="1:6">
      <c r="A21" s="14">
        <v>19</v>
      </c>
      <c r="B21" s="14" t="str">
        <f>"曹雨晴"</f>
        <v>曹雨晴</v>
      </c>
      <c r="C21" s="14" t="str">
        <f t="shared" si="0"/>
        <v>202212</v>
      </c>
      <c r="D21" s="14" t="str">
        <f t="shared" si="3"/>
        <v>女</v>
      </c>
      <c r="E21" s="59" t="s">
        <v>1543</v>
      </c>
      <c r="F21" s="14" t="str">
        <f t="shared" si="4"/>
        <v>5月21日上午场</v>
      </c>
    </row>
    <row r="22" s="54" customFormat="1" ht="22" customHeight="1" spans="1:6">
      <c r="A22" s="14">
        <v>20</v>
      </c>
      <c r="B22" s="14" t="str">
        <f>"张星月"</f>
        <v>张星月</v>
      </c>
      <c r="C22" s="14" t="str">
        <f t="shared" si="0"/>
        <v>202212</v>
      </c>
      <c r="D22" s="14" t="str">
        <f t="shared" si="3"/>
        <v>女</v>
      </c>
      <c r="E22" s="59" t="s">
        <v>1544</v>
      </c>
      <c r="F22" s="14" t="str">
        <f t="shared" si="4"/>
        <v>5月21日上午场</v>
      </c>
    </row>
    <row r="23" s="54" customFormat="1" ht="22" customHeight="1" spans="1:6">
      <c r="A23" s="14">
        <v>21</v>
      </c>
      <c r="B23" s="14" t="str">
        <f>"吴珠月"</f>
        <v>吴珠月</v>
      </c>
      <c r="C23" s="14" t="str">
        <f t="shared" si="0"/>
        <v>202212</v>
      </c>
      <c r="D23" s="14" t="str">
        <f t="shared" si="3"/>
        <v>女</v>
      </c>
      <c r="E23" s="59" t="s">
        <v>1545</v>
      </c>
      <c r="F23" s="14" t="str">
        <f t="shared" si="4"/>
        <v>5月21日上午场</v>
      </c>
    </row>
    <row r="24" s="54" customFormat="1" ht="22" customHeight="1" spans="1:6">
      <c r="A24" s="14">
        <v>22</v>
      </c>
      <c r="B24" s="14" t="str">
        <f>"黄菲"</f>
        <v>黄菲</v>
      </c>
      <c r="C24" s="14" t="str">
        <f t="shared" si="0"/>
        <v>202212</v>
      </c>
      <c r="D24" s="14" t="str">
        <f t="shared" si="3"/>
        <v>女</v>
      </c>
      <c r="E24" s="59" t="s">
        <v>1546</v>
      </c>
      <c r="F24" s="14" t="str">
        <f t="shared" si="4"/>
        <v>5月21日上午场</v>
      </c>
    </row>
    <row r="25" s="54" customFormat="1" ht="22" customHeight="1" spans="1:6">
      <c r="A25" s="14">
        <v>23</v>
      </c>
      <c r="B25" s="14" t="str">
        <f>"黄思艺"</f>
        <v>黄思艺</v>
      </c>
      <c r="C25" s="14" t="str">
        <f t="shared" si="0"/>
        <v>202212</v>
      </c>
      <c r="D25" s="14" t="str">
        <f t="shared" si="3"/>
        <v>女</v>
      </c>
      <c r="E25" s="59" t="s">
        <v>1547</v>
      </c>
      <c r="F25" s="14" t="str">
        <f t="shared" si="4"/>
        <v>5月21日上午场</v>
      </c>
    </row>
    <row r="26" s="54" customFormat="1" ht="22" customHeight="1" spans="1:6">
      <c r="A26" s="14">
        <v>24</v>
      </c>
      <c r="B26" s="14" t="str">
        <f>"吴贤"</f>
        <v>吴贤</v>
      </c>
      <c r="C26" s="14" t="str">
        <f t="shared" si="0"/>
        <v>202212</v>
      </c>
      <c r="D26" s="14" t="str">
        <f t="shared" si="3"/>
        <v>女</v>
      </c>
      <c r="E26" s="59" t="s">
        <v>1541</v>
      </c>
      <c r="F26" s="14" t="str">
        <f t="shared" si="4"/>
        <v>5月21日上午场</v>
      </c>
    </row>
    <row r="27" s="54" customFormat="1" ht="22" customHeight="1" spans="1:6">
      <c r="A27" s="14">
        <v>25</v>
      </c>
      <c r="B27" s="14" t="str">
        <f>"滕晓琪"</f>
        <v>滕晓琪</v>
      </c>
      <c r="C27" s="14" t="str">
        <f t="shared" si="0"/>
        <v>202212</v>
      </c>
      <c r="D27" s="14" t="str">
        <f t="shared" si="3"/>
        <v>女</v>
      </c>
      <c r="E27" s="59" t="s">
        <v>101</v>
      </c>
      <c r="F27" s="14" t="str">
        <f t="shared" si="4"/>
        <v>5月21日上午场</v>
      </c>
    </row>
    <row r="28" s="54" customFormat="1" ht="22" customHeight="1" spans="1:6">
      <c r="A28" s="14">
        <v>26</v>
      </c>
      <c r="B28" s="14" t="str">
        <f>"毕月红"</f>
        <v>毕月红</v>
      </c>
      <c r="C28" s="14" t="str">
        <f t="shared" si="0"/>
        <v>202212</v>
      </c>
      <c r="D28" s="14" t="str">
        <f t="shared" si="3"/>
        <v>女</v>
      </c>
      <c r="E28" s="59" t="s">
        <v>1548</v>
      </c>
      <c r="F28" s="14" t="str">
        <f t="shared" si="4"/>
        <v>5月21日上午场</v>
      </c>
    </row>
    <row r="29" s="54" customFormat="1" ht="22" customHeight="1" spans="1:6">
      <c r="A29" s="14">
        <v>27</v>
      </c>
      <c r="B29" s="14" t="str">
        <f>"戚秋菊"</f>
        <v>戚秋菊</v>
      </c>
      <c r="C29" s="14" t="str">
        <f t="shared" si="0"/>
        <v>202212</v>
      </c>
      <c r="D29" s="14" t="str">
        <f t="shared" si="3"/>
        <v>女</v>
      </c>
      <c r="E29" s="59" t="s">
        <v>522</v>
      </c>
      <c r="F29" s="14" t="str">
        <f t="shared" si="4"/>
        <v>5月21日上午场</v>
      </c>
    </row>
    <row r="30" s="54" customFormat="1" ht="22" customHeight="1" spans="1:6">
      <c r="A30" s="14">
        <v>28</v>
      </c>
      <c r="B30" s="14" t="str">
        <f>"周洁"</f>
        <v>周洁</v>
      </c>
      <c r="C30" s="14" t="str">
        <f t="shared" si="0"/>
        <v>202212</v>
      </c>
      <c r="D30" s="14" t="str">
        <f t="shared" si="3"/>
        <v>女</v>
      </c>
      <c r="E30" s="59" t="s">
        <v>1549</v>
      </c>
      <c r="F30" s="14" t="str">
        <f t="shared" si="4"/>
        <v>5月21日上午场</v>
      </c>
    </row>
    <row r="31" s="54" customFormat="1" ht="22" customHeight="1" spans="1:6">
      <c r="A31" s="14">
        <v>29</v>
      </c>
      <c r="B31" s="14" t="str">
        <f>"汪筱丽"</f>
        <v>汪筱丽</v>
      </c>
      <c r="C31" s="14" t="str">
        <f t="shared" ref="C31:C94" si="5">"202213"</f>
        <v>202213</v>
      </c>
      <c r="D31" s="14" t="str">
        <f t="shared" si="3"/>
        <v>女</v>
      </c>
      <c r="E31" s="59" t="s">
        <v>1550</v>
      </c>
      <c r="F31" s="14" t="str">
        <f t="shared" si="4"/>
        <v>5月21日上午场</v>
      </c>
    </row>
    <row r="32" s="54" customFormat="1" ht="22" customHeight="1" spans="1:6">
      <c r="A32" s="14">
        <v>30</v>
      </c>
      <c r="B32" s="14" t="str">
        <f>"李敏"</f>
        <v>李敏</v>
      </c>
      <c r="C32" s="14" t="str">
        <f t="shared" si="5"/>
        <v>202213</v>
      </c>
      <c r="D32" s="14" t="str">
        <f t="shared" si="3"/>
        <v>女</v>
      </c>
      <c r="E32" s="59" t="s">
        <v>1551</v>
      </c>
      <c r="F32" s="14" t="str">
        <f t="shared" si="4"/>
        <v>5月21日上午场</v>
      </c>
    </row>
    <row r="33" s="54" customFormat="1" ht="22" customHeight="1" spans="1:6">
      <c r="A33" s="14">
        <v>31</v>
      </c>
      <c r="B33" s="14" t="str">
        <f>"张晨"</f>
        <v>张晨</v>
      </c>
      <c r="C33" s="14" t="str">
        <f t="shared" si="5"/>
        <v>202213</v>
      </c>
      <c r="D33" s="14" t="str">
        <f t="shared" si="3"/>
        <v>女</v>
      </c>
      <c r="E33" s="59" t="s">
        <v>1552</v>
      </c>
      <c r="F33" s="14" t="str">
        <f t="shared" si="4"/>
        <v>5月21日上午场</v>
      </c>
    </row>
    <row r="34" s="54" customFormat="1" ht="22" customHeight="1" spans="1:6">
      <c r="A34" s="14">
        <v>32</v>
      </c>
      <c r="B34" s="14" t="str">
        <f>"陈婷"</f>
        <v>陈婷</v>
      </c>
      <c r="C34" s="14" t="str">
        <f t="shared" si="5"/>
        <v>202213</v>
      </c>
      <c r="D34" s="14" t="str">
        <f t="shared" si="3"/>
        <v>女</v>
      </c>
      <c r="E34" s="59" t="s">
        <v>1553</v>
      </c>
      <c r="F34" s="14" t="str">
        <f t="shared" si="4"/>
        <v>5月21日上午场</v>
      </c>
    </row>
    <row r="35" s="54" customFormat="1" ht="22" customHeight="1" spans="1:6">
      <c r="A35" s="14">
        <v>33</v>
      </c>
      <c r="B35" s="14" t="str">
        <f>"程冉"</f>
        <v>程冉</v>
      </c>
      <c r="C35" s="14" t="str">
        <f t="shared" si="5"/>
        <v>202213</v>
      </c>
      <c r="D35" s="14" t="str">
        <f t="shared" si="3"/>
        <v>女</v>
      </c>
      <c r="E35" s="59" t="s">
        <v>1554</v>
      </c>
      <c r="F35" s="14" t="str">
        <f t="shared" si="4"/>
        <v>5月21日上午场</v>
      </c>
    </row>
    <row r="36" s="54" customFormat="1" ht="22" customHeight="1" spans="1:6">
      <c r="A36" s="14">
        <v>34</v>
      </c>
      <c r="B36" s="14" t="str">
        <f>"高文静"</f>
        <v>高文静</v>
      </c>
      <c r="C36" s="14" t="str">
        <f t="shared" si="5"/>
        <v>202213</v>
      </c>
      <c r="D36" s="14" t="str">
        <f t="shared" si="3"/>
        <v>女</v>
      </c>
      <c r="E36" s="59" t="s">
        <v>1546</v>
      </c>
      <c r="F36" s="14" t="str">
        <f t="shared" si="4"/>
        <v>5月21日上午场</v>
      </c>
    </row>
    <row r="37" s="54" customFormat="1" ht="22" customHeight="1" spans="1:6">
      <c r="A37" s="14">
        <v>35</v>
      </c>
      <c r="B37" s="14" t="str">
        <f>"李倩倩"</f>
        <v>李倩倩</v>
      </c>
      <c r="C37" s="14" t="str">
        <f t="shared" si="5"/>
        <v>202213</v>
      </c>
      <c r="D37" s="14" t="str">
        <f t="shared" si="3"/>
        <v>女</v>
      </c>
      <c r="E37" s="59" t="s">
        <v>1555</v>
      </c>
      <c r="F37" s="14" t="str">
        <f t="shared" si="4"/>
        <v>5月21日上午场</v>
      </c>
    </row>
    <row r="38" s="54" customFormat="1" ht="22" customHeight="1" spans="1:6">
      <c r="A38" s="14">
        <v>36</v>
      </c>
      <c r="B38" s="14" t="str">
        <f>"陶然"</f>
        <v>陶然</v>
      </c>
      <c r="C38" s="14" t="str">
        <f t="shared" si="5"/>
        <v>202213</v>
      </c>
      <c r="D38" s="14" t="str">
        <f t="shared" si="3"/>
        <v>女</v>
      </c>
      <c r="E38" s="59" t="s">
        <v>1556</v>
      </c>
      <c r="F38" s="14" t="str">
        <f t="shared" si="4"/>
        <v>5月21日上午场</v>
      </c>
    </row>
    <row r="39" s="54" customFormat="1" ht="22" customHeight="1" spans="1:6">
      <c r="A39" s="14">
        <v>37</v>
      </c>
      <c r="B39" s="14" t="str">
        <f>"孙立娟"</f>
        <v>孙立娟</v>
      </c>
      <c r="C39" s="14" t="str">
        <f t="shared" si="5"/>
        <v>202213</v>
      </c>
      <c r="D39" s="14" t="str">
        <f t="shared" si="3"/>
        <v>女</v>
      </c>
      <c r="E39" s="59" t="s">
        <v>1557</v>
      </c>
      <c r="F39" s="14" t="str">
        <f t="shared" si="4"/>
        <v>5月21日上午场</v>
      </c>
    </row>
    <row r="40" s="54" customFormat="1" ht="22" customHeight="1" spans="1:6">
      <c r="A40" s="14">
        <v>38</v>
      </c>
      <c r="B40" s="14" t="str">
        <f>"储兆月"</f>
        <v>储兆月</v>
      </c>
      <c r="C40" s="14" t="str">
        <f t="shared" si="5"/>
        <v>202213</v>
      </c>
      <c r="D40" s="14" t="str">
        <f t="shared" si="3"/>
        <v>女</v>
      </c>
      <c r="E40" s="59" t="s">
        <v>1558</v>
      </c>
      <c r="F40" s="14" t="str">
        <f t="shared" si="4"/>
        <v>5月21日上午场</v>
      </c>
    </row>
    <row r="41" s="54" customFormat="1" ht="22" customHeight="1" spans="1:6">
      <c r="A41" s="14">
        <v>39</v>
      </c>
      <c r="B41" s="14" t="str">
        <f>"苏士佳"</f>
        <v>苏士佳</v>
      </c>
      <c r="C41" s="14" t="str">
        <f t="shared" si="5"/>
        <v>202213</v>
      </c>
      <c r="D41" s="14" t="str">
        <f t="shared" si="3"/>
        <v>女</v>
      </c>
      <c r="E41" s="59" t="s">
        <v>1559</v>
      </c>
      <c r="F41" s="14" t="str">
        <f t="shared" si="4"/>
        <v>5月21日上午场</v>
      </c>
    </row>
    <row r="42" s="54" customFormat="1" ht="22" customHeight="1" spans="1:6">
      <c r="A42" s="14">
        <v>40</v>
      </c>
      <c r="B42" s="14" t="str">
        <f>"陈静"</f>
        <v>陈静</v>
      </c>
      <c r="C42" s="14" t="str">
        <f t="shared" si="5"/>
        <v>202213</v>
      </c>
      <c r="D42" s="14" t="str">
        <f t="shared" si="3"/>
        <v>女</v>
      </c>
      <c r="E42" s="59" t="s">
        <v>1560</v>
      </c>
      <c r="F42" s="14" t="str">
        <f t="shared" si="4"/>
        <v>5月21日上午场</v>
      </c>
    </row>
    <row r="43" s="54" customFormat="1" ht="22" customHeight="1" spans="1:6">
      <c r="A43" s="14">
        <v>41</v>
      </c>
      <c r="B43" s="14" t="str">
        <f>"潘家姚"</f>
        <v>潘家姚</v>
      </c>
      <c r="C43" s="14" t="str">
        <f t="shared" si="5"/>
        <v>202213</v>
      </c>
      <c r="D43" s="14" t="str">
        <f t="shared" si="3"/>
        <v>女</v>
      </c>
      <c r="E43" s="59" t="s">
        <v>1561</v>
      </c>
      <c r="F43" s="14" t="str">
        <f t="shared" si="4"/>
        <v>5月21日上午场</v>
      </c>
    </row>
    <row r="44" s="54" customFormat="1" ht="22" customHeight="1" spans="1:6">
      <c r="A44" s="14">
        <v>42</v>
      </c>
      <c r="B44" s="14" t="str">
        <f>"胡剑鸣"</f>
        <v>胡剑鸣</v>
      </c>
      <c r="C44" s="14" t="str">
        <f t="shared" si="5"/>
        <v>202213</v>
      </c>
      <c r="D44" s="14" t="str">
        <f t="shared" si="3"/>
        <v>女</v>
      </c>
      <c r="E44" s="59" t="s">
        <v>1562</v>
      </c>
      <c r="F44" s="14" t="str">
        <f t="shared" si="4"/>
        <v>5月21日上午场</v>
      </c>
    </row>
    <row r="45" s="54" customFormat="1" ht="22" customHeight="1" spans="1:6">
      <c r="A45" s="14">
        <v>43</v>
      </c>
      <c r="B45" s="14" t="str">
        <f>"李睿"</f>
        <v>李睿</v>
      </c>
      <c r="C45" s="14" t="str">
        <f t="shared" si="5"/>
        <v>202213</v>
      </c>
      <c r="D45" s="14" t="str">
        <f t="shared" si="3"/>
        <v>女</v>
      </c>
      <c r="E45" s="59" t="s">
        <v>1563</v>
      </c>
      <c r="F45" s="14" t="str">
        <f t="shared" si="4"/>
        <v>5月21日上午场</v>
      </c>
    </row>
    <row r="46" s="54" customFormat="1" ht="22" customHeight="1" spans="1:6">
      <c r="A46" s="14">
        <v>44</v>
      </c>
      <c r="B46" s="14" t="str">
        <f>"范园园"</f>
        <v>范园园</v>
      </c>
      <c r="C46" s="14" t="str">
        <f t="shared" si="5"/>
        <v>202213</v>
      </c>
      <c r="D46" s="14" t="str">
        <f t="shared" si="3"/>
        <v>女</v>
      </c>
      <c r="E46" s="59" t="s">
        <v>1564</v>
      </c>
      <c r="F46" s="14" t="str">
        <f t="shared" si="4"/>
        <v>5月21日上午场</v>
      </c>
    </row>
    <row r="47" s="54" customFormat="1" ht="22" customHeight="1" spans="1:6">
      <c r="A47" s="14">
        <v>45</v>
      </c>
      <c r="B47" s="14" t="str">
        <f>"傅彩云"</f>
        <v>傅彩云</v>
      </c>
      <c r="C47" s="14" t="str">
        <f t="shared" si="5"/>
        <v>202213</v>
      </c>
      <c r="D47" s="14" t="str">
        <f t="shared" si="3"/>
        <v>女</v>
      </c>
      <c r="E47" s="59" t="s">
        <v>1565</v>
      </c>
      <c r="F47" s="14" t="str">
        <f t="shared" si="4"/>
        <v>5月21日上午场</v>
      </c>
    </row>
    <row r="48" s="54" customFormat="1" ht="22" customHeight="1" spans="1:6">
      <c r="A48" s="14">
        <v>46</v>
      </c>
      <c r="B48" s="14" t="str">
        <f>"黄焱"</f>
        <v>黄焱</v>
      </c>
      <c r="C48" s="14" t="str">
        <f t="shared" si="5"/>
        <v>202213</v>
      </c>
      <c r="D48" s="14" t="str">
        <f t="shared" si="3"/>
        <v>女</v>
      </c>
      <c r="E48" s="59" t="s">
        <v>1566</v>
      </c>
      <c r="F48" s="14" t="str">
        <f t="shared" si="4"/>
        <v>5月21日上午场</v>
      </c>
    </row>
    <row r="49" s="54" customFormat="1" ht="22" customHeight="1" spans="1:6">
      <c r="A49" s="14">
        <v>47</v>
      </c>
      <c r="B49" s="14" t="str">
        <f>"李晶晶"</f>
        <v>李晶晶</v>
      </c>
      <c r="C49" s="14" t="str">
        <f t="shared" si="5"/>
        <v>202213</v>
      </c>
      <c r="D49" s="14" t="str">
        <f t="shared" si="3"/>
        <v>女</v>
      </c>
      <c r="E49" s="59" t="s">
        <v>332</v>
      </c>
      <c r="F49" s="14" t="str">
        <f t="shared" si="4"/>
        <v>5月21日上午场</v>
      </c>
    </row>
    <row r="50" s="54" customFormat="1" ht="22" customHeight="1" spans="1:6">
      <c r="A50" s="14">
        <v>48</v>
      </c>
      <c r="B50" s="14" t="str">
        <f>"王玉霜"</f>
        <v>王玉霜</v>
      </c>
      <c r="C50" s="14" t="str">
        <f t="shared" si="5"/>
        <v>202213</v>
      </c>
      <c r="D50" s="14" t="str">
        <f t="shared" si="3"/>
        <v>女</v>
      </c>
      <c r="E50" s="59" t="s">
        <v>1567</v>
      </c>
      <c r="F50" s="14" t="str">
        <f t="shared" si="4"/>
        <v>5月21日上午场</v>
      </c>
    </row>
    <row r="51" s="54" customFormat="1" ht="22" customHeight="1" spans="1:6">
      <c r="A51" s="14">
        <v>49</v>
      </c>
      <c r="B51" s="14" t="str">
        <f>"陈彩云"</f>
        <v>陈彩云</v>
      </c>
      <c r="C51" s="14" t="str">
        <f t="shared" si="5"/>
        <v>202213</v>
      </c>
      <c r="D51" s="14" t="str">
        <f t="shared" si="3"/>
        <v>女</v>
      </c>
      <c r="E51" s="59" t="s">
        <v>1568</v>
      </c>
      <c r="F51" s="14" t="str">
        <f t="shared" si="4"/>
        <v>5月21日上午场</v>
      </c>
    </row>
    <row r="52" s="54" customFormat="1" ht="22" customHeight="1" spans="1:6">
      <c r="A52" s="14">
        <v>50</v>
      </c>
      <c r="B52" s="14" t="str">
        <f>"胡茗"</f>
        <v>胡茗</v>
      </c>
      <c r="C52" s="14" t="str">
        <f t="shared" si="5"/>
        <v>202213</v>
      </c>
      <c r="D52" s="14" t="str">
        <f t="shared" si="3"/>
        <v>女</v>
      </c>
      <c r="E52" s="59" t="s">
        <v>1557</v>
      </c>
      <c r="F52" s="14" t="str">
        <f t="shared" si="4"/>
        <v>5月21日上午场</v>
      </c>
    </row>
    <row r="53" s="54" customFormat="1" ht="22" customHeight="1" spans="1:6">
      <c r="A53" s="14">
        <v>51</v>
      </c>
      <c r="B53" s="14" t="str">
        <f>"陶秋雨"</f>
        <v>陶秋雨</v>
      </c>
      <c r="C53" s="14" t="str">
        <f t="shared" si="5"/>
        <v>202213</v>
      </c>
      <c r="D53" s="14" t="str">
        <f t="shared" si="3"/>
        <v>女</v>
      </c>
      <c r="E53" s="59" t="s">
        <v>1569</v>
      </c>
      <c r="F53" s="14" t="str">
        <f t="shared" si="4"/>
        <v>5月21日上午场</v>
      </c>
    </row>
    <row r="54" s="54" customFormat="1" ht="22" customHeight="1" spans="1:6">
      <c r="A54" s="14">
        <v>52</v>
      </c>
      <c r="B54" s="14" t="str">
        <f>"董文菁"</f>
        <v>董文菁</v>
      </c>
      <c r="C54" s="14" t="str">
        <f t="shared" si="5"/>
        <v>202213</v>
      </c>
      <c r="D54" s="14" t="str">
        <f t="shared" si="3"/>
        <v>女</v>
      </c>
      <c r="E54" s="59" t="s">
        <v>1570</v>
      </c>
      <c r="F54" s="14" t="str">
        <f t="shared" si="4"/>
        <v>5月21日上午场</v>
      </c>
    </row>
    <row r="55" s="54" customFormat="1" ht="22" customHeight="1" spans="1:6">
      <c r="A55" s="14">
        <v>53</v>
      </c>
      <c r="B55" s="14" t="str">
        <f>"季敏敏"</f>
        <v>季敏敏</v>
      </c>
      <c r="C55" s="14" t="str">
        <f t="shared" si="5"/>
        <v>202213</v>
      </c>
      <c r="D55" s="14" t="str">
        <f t="shared" si="3"/>
        <v>女</v>
      </c>
      <c r="E55" s="59" t="s">
        <v>1571</v>
      </c>
      <c r="F55" s="14" t="str">
        <f t="shared" si="4"/>
        <v>5月21日上午场</v>
      </c>
    </row>
    <row r="56" s="54" customFormat="1" ht="22" customHeight="1" spans="1:6">
      <c r="A56" s="14">
        <v>54</v>
      </c>
      <c r="B56" s="14" t="str">
        <f>"丁雪"</f>
        <v>丁雪</v>
      </c>
      <c r="C56" s="14" t="str">
        <f t="shared" si="5"/>
        <v>202213</v>
      </c>
      <c r="D56" s="14" t="str">
        <f t="shared" si="3"/>
        <v>女</v>
      </c>
      <c r="E56" s="59" t="s">
        <v>1572</v>
      </c>
      <c r="F56" s="14" t="str">
        <f t="shared" si="4"/>
        <v>5月21日上午场</v>
      </c>
    </row>
    <row r="57" s="54" customFormat="1" ht="22" customHeight="1" spans="1:6">
      <c r="A57" s="14">
        <v>55</v>
      </c>
      <c r="B57" s="14" t="str">
        <f>"周凤燕"</f>
        <v>周凤燕</v>
      </c>
      <c r="C57" s="14" t="str">
        <f t="shared" si="5"/>
        <v>202213</v>
      </c>
      <c r="D57" s="14" t="str">
        <f t="shared" si="3"/>
        <v>女</v>
      </c>
      <c r="E57" s="59" t="s">
        <v>1573</v>
      </c>
      <c r="F57" s="14" t="str">
        <f t="shared" si="4"/>
        <v>5月21日上午场</v>
      </c>
    </row>
    <row r="58" s="54" customFormat="1" ht="22" customHeight="1" spans="1:6">
      <c r="A58" s="14">
        <v>56</v>
      </c>
      <c r="B58" s="14" t="str">
        <f>"储平平"</f>
        <v>储平平</v>
      </c>
      <c r="C58" s="14" t="str">
        <f t="shared" si="5"/>
        <v>202213</v>
      </c>
      <c r="D58" s="14" t="str">
        <f t="shared" si="3"/>
        <v>女</v>
      </c>
      <c r="E58" s="59" t="s">
        <v>1574</v>
      </c>
      <c r="F58" s="14" t="str">
        <f t="shared" si="4"/>
        <v>5月21日上午场</v>
      </c>
    </row>
    <row r="59" s="54" customFormat="1" ht="22" customHeight="1" spans="1:6">
      <c r="A59" s="14">
        <v>57</v>
      </c>
      <c r="B59" s="14" t="str">
        <f>"刘月"</f>
        <v>刘月</v>
      </c>
      <c r="C59" s="14" t="str">
        <f t="shared" si="5"/>
        <v>202213</v>
      </c>
      <c r="D59" s="14" t="str">
        <f t="shared" si="3"/>
        <v>女</v>
      </c>
      <c r="E59" s="59" t="s">
        <v>1575</v>
      </c>
      <c r="F59" s="14" t="str">
        <f t="shared" si="4"/>
        <v>5月21日上午场</v>
      </c>
    </row>
    <row r="60" s="54" customFormat="1" ht="22" customHeight="1" spans="1:6">
      <c r="A60" s="14">
        <v>58</v>
      </c>
      <c r="B60" s="14" t="str">
        <f>"周安婷"</f>
        <v>周安婷</v>
      </c>
      <c r="C60" s="14" t="str">
        <f t="shared" si="5"/>
        <v>202213</v>
      </c>
      <c r="D60" s="14" t="str">
        <f t="shared" si="3"/>
        <v>女</v>
      </c>
      <c r="E60" s="59" t="s">
        <v>1576</v>
      </c>
      <c r="F60" s="14" t="str">
        <f t="shared" si="4"/>
        <v>5月21日上午场</v>
      </c>
    </row>
    <row r="61" s="54" customFormat="1" ht="22" customHeight="1" spans="1:6">
      <c r="A61" s="14">
        <v>59</v>
      </c>
      <c r="B61" s="14" t="str">
        <f>"张露予"</f>
        <v>张露予</v>
      </c>
      <c r="C61" s="14" t="str">
        <f t="shared" si="5"/>
        <v>202213</v>
      </c>
      <c r="D61" s="14" t="str">
        <f t="shared" si="3"/>
        <v>女</v>
      </c>
      <c r="E61" s="59" t="s">
        <v>1577</v>
      </c>
      <c r="F61" s="14" t="str">
        <f t="shared" si="4"/>
        <v>5月21日上午场</v>
      </c>
    </row>
    <row r="62" s="54" customFormat="1" ht="22" customHeight="1" spans="1:6">
      <c r="A62" s="14">
        <v>60</v>
      </c>
      <c r="B62" s="14" t="str">
        <f>"任倩倩"</f>
        <v>任倩倩</v>
      </c>
      <c r="C62" s="14" t="str">
        <f t="shared" si="5"/>
        <v>202213</v>
      </c>
      <c r="D62" s="14" t="str">
        <f t="shared" si="3"/>
        <v>女</v>
      </c>
      <c r="E62" s="59" t="s">
        <v>1578</v>
      </c>
      <c r="F62" s="14" t="str">
        <f t="shared" si="4"/>
        <v>5月21日上午场</v>
      </c>
    </row>
    <row r="63" s="54" customFormat="1" ht="22" customHeight="1" spans="1:6">
      <c r="A63" s="14">
        <v>61</v>
      </c>
      <c r="B63" s="14" t="str">
        <f>"刘超"</f>
        <v>刘超</v>
      </c>
      <c r="C63" s="14" t="str">
        <f t="shared" si="5"/>
        <v>202213</v>
      </c>
      <c r="D63" s="14" t="str">
        <f t="shared" si="3"/>
        <v>女</v>
      </c>
      <c r="E63" s="59" t="s">
        <v>1579</v>
      </c>
      <c r="F63" s="14" t="str">
        <f t="shared" si="4"/>
        <v>5月21日上午场</v>
      </c>
    </row>
    <row r="64" s="54" customFormat="1" ht="22" customHeight="1" spans="1:6">
      <c r="A64" s="14">
        <v>62</v>
      </c>
      <c r="B64" s="14" t="str">
        <f>"徐红燕"</f>
        <v>徐红燕</v>
      </c>
      <c r="C64" s="14" t="str">
        <f t="shared" si="5"/>
        <v>202213</v>
      </c>
      <c r="D64" s="14" t="str">
        <f t="shared" si="3"/>
        <v>女</v>
      </c>
      <c r="E64" s="59" t="s">
        <v>1580</v>
      </c>
      <c r="F64" s="14" t="str">
        <f t="shared" si="4"/>
        <v>5月21日上午场</v>
      </c>
    </row>
    <row r="65" s="54" customFormat="1" ht="22" customHeight="1" spans="1:6">
      <c r="A65" s="14">
        <v>63</v>
      </c>
      <c r="B65" s="14" t="str">
        <f>"侯宏钰"</f>
        <v>侯宏钰</v>
      </c>
      <c r="C65" s="14" t="str">
        <f t="shared" si="5"/>
        <v>202213</v>
      </c>
      <c r="D65" s="14" t="str">
        <f t="shared" si="3"/>
        <v>女</v>
      </c>
      <c r="E65" s="59" t="s">
        <v>1581</v>
      </c>
      <c r="F65" s="14" t="str">
        <f t="shared" si="4"/>
        <v>5月21日上午场</v>
      </c>
    </row>
    <row r="66" s="54" customFormat="1" ht="22" customHeight="1" spans="1:6">
      <c r="A66" s="14">
        <v>64</v>
      </c>
      <c r="B66" s="14" t="str">
        <f>"张华敏"</f>
        <v>张华敏</v>
      </c>
      <c r="C66" s="14" t="str">
        <f t="shared" si="5"/>
        <v>202213</v>
      </c>
      <c r="D66" s="14" t="str">
        <f t="shared" si="3"/>
        <v>女</v>
      </c>
      <c r="E66" s="59" t="s">
        <v>1582</v>
      </c>
      <c r="F66" s="14" t="str">
        <f t="shared" si="4"/>
        <v>5月21日上午场</v>
      </c>
    </row>
    <row r="67" s="54" customFormat="1" ht="22" customHeight="1" spans="1:6">
      <c r="A67" s="14">
        <v>65</v>
      </c>
      <c r="B67" s="14" t="str">
        <f>"顾祖惠"</f>
        <v>顾祖惠</v>
      </c>
      <c r="C67" s="14" t="str">
        <f t="shared" si="5"/>
        <v>202213</v>
      </c>
      <c r="D67" s="14" t="str">
        <f t="shared" si="3"/>
        <v>女</v>
      </c>
      <c r="E67" s="59" t="s">
        <v>1583</v>
      </c>
      <c r="F67" s="14" t="str">
        <f t="shared" si="4"/>
        <v>5月21日上午场</v>
      </c>
    </row>
    <row r="68" s="54" customFormat="1" ht="22" customHeight="1" spans="1:6">
      <c r="A68" s="14">
        <v>66</v>
      </c>
      <c r="B68" s="14" t="str">
        <f>"杜灵玉"</f>
        <v>杜灵玉</v>
      </c>
      <c r="C68" s="14" t="str">
        <f t="shared" si="5"/>
        <v>202213</v>
      </c>
      <c r="D68" s="14" t="str">
        <f t="shared" si="3"/>
        <v>女</v>
      </c>
      <c r="E68" s="59" t="s">
        <v>1584</v>
      </c>
      <c r="F68" s="14" t="str">
        <f t="shared" si="4"/>
        <v>5月21日上午场</v>
      </c>
    </row>
    <row r="69" s="54" customFormat="1" ht="22" customHeight="1" spans="1:6">
      <c r="A69" s="14">
        <v>67</v>
      </c>
      <c r="B69" s="14" t="str">
        <f>"胡玥"</f>
        <v>胡玥</v>
      </c>
      <c r="C69" s="14" t="str">
        <f t="shared" si="5"/>
        <v>202213</v>
      </c>
      <c r="D69" s="14" t="str">
        <f t="shared" si="3"/>
        <v>女</v>
      </c>
      <c r="E69" s="59" t="s">
        <v>1585</v>
      </c>
      <c r="F69" s="14" t="str">
        <f t="shared" si="4"/>
        <v>5月21日上午场</v>
      </c>
    </row>
    <row r="70" s="54" customFormat="1" ht="22" customHeight="1" spans="1:6">
      <c r="A70" s="14">
        <v>68</v>
      </c>
      <c r="B70" s="14" t="str">
        <f>"杨蕾"</f>
        <v>杨蕾</v>
      </c>
      <c r="C70" s="14" t="str">
        <f t="shared" si="5"/>
        <v>202213</v>
      </c>
      <c r="D70" s="14" t="str">
        <f t="shared" si="3"/>
        <v>女</v>
      </c>
      <c r="E70" s="59" t="s">
        <v>1586</v>
      </c>
      <c r="F70" s="14" t="str">
        <f t="shared" si="4"/>
        <v>5月21日上午场</v>
      </c>
    </row>
    <row r="71" s="54" customFormat="1" ht="22" customHeight="1" spans="1:6">
      <c r="A71" s="14">
        <v>69</v>
      </c>
      <c r="B71" s="14" t="str">
        <f>"徐欣"</f>
        <v>徐欣</v>
      </c>
      <c r="C71" s="14" t="str">
        <f t="shared" si="5"/>
        <v>202213</v>
      </c>
      <c r="D71" s="14" t="str">
        <f t="shared" si="3"/>
        <v>女</v>
      </c>
      <c r="E71" s="59" t="s">
        <v>1581</v>
      </c>
      <c r="F71" s="14" t="str">
        <f t="shared" si="4"/>
        <v>5月21日上午场</v>
      </c>
    </row>
    <row r="72" s="54" customFormat="1" ht="22" customHeight="1" spans="1:6">
      <c r="A72" s="14">
        <v>70</v>
      </c>
      <c r="B72" s="14" t="str">
        <f>"周澈"</f>
        <v>周澈</v>
      </c>
      <c r="C72" s="14" t="str">
        <f t="shared" si="5"/>
        <v>202213</v>
      </c>
      <c r="D72" s="14" t="str">
        <f t="shared" si="3"/>
        <v>女</v>
      </c>
      <c r="E72" s="59" t="s">
        <v>1587</v>
      </c>
      <c r="F72" s="14" t="str">
        <f t="shared" si="4"/>
        <v>5月21日上午场</v>
      </c>
    </row>
    <row r="73" s="54" customFormat="1" ht="22" customHeight="1" spans="1:6">
      <c r="A73" s="14">
        <v>71</v>
      </c>
      <c r="B73" s="14" t="str">
        <f>"秦晨雪"</f>
        <v>秦晨雪</v>
      </c>
      <c r="C73" s="14" t="str">
        <f t="shared" si="5"/>
        <v>202213</v>
      </c>
      <c r="D73" s="14" t="str">
        <f t="shared" si="3"/>
        <v>女</v>
      </c>
      <c r="E73" s="59" t="s">
        <v>1588</v>
      </c>
      <c r="F73" s="14" t="str">
        <f t="shared" si="4"/>
        <v>5月21日上午场</v>
      </c>
    </row>
    <row r="74" s="54" customFormat="1" ht="22" customHeight="1" spans="1:6">
      <c r="A74" s="14">
        <v>72</v>
      </c>
      <c r="B74" s="14" t="str">
        <f>"田桂香"</f>
        <v>田桂香</v>
      </c>
      <c r="C74" s="14" t="str">
        <f t="shared" si="5"/>
        <v>202213</v>
      </c>
      <c r="D74" s="14" t="str">
        <f t="shared" ref="D74:D137" si="6">"女"</f>
        <v>女</v>
      </c>
      <c r="E74" s="59" t="s">
        <v>1589</v>
      </c>
      <c r="F74" s="14" t="str">
        <f t="shared" ref="F74:F137" si="7">"5月21日上午场"</f>
        <v>5月21日上午场</v>
      </c>
    </row>
    <row r="75" s="54" customFormat="1" ht="22" customHeight="1" spans="1:6">
      <c r="A75" s="14">
        <v>73</v>
      </c>
      <c r="B75" s="14" t="str">
        <f>"王福丽"</f>
        <v>王福丽</v>
      </c>
      <c r="C75" s="14" t="str">
        <f t="shared" si="5"/>
        <v>202213</v>
      </c>
      <c r="D75" s="14" t="str">
        <f t="shared" si="6"/>
        <v>女</v>
      </c>
      <c r="E75" s="59" t="s">
        <v>175</v>
      </c>
      <c r="F75" s="14" t="str">
        <f t="shared" si="7"/>
        <v>5月21日上午场</v>
      </c>
    </row>
    <row r="76" s="54" customFormat="1" ht="22" customHeight="1" spans="1:6">
      <c r="A76" s="14">
        <v>74</v>
      </c>
      <c r="B76" s="14" t="str">
        <f>"许国秀"</f>
        <v>许国秀</v>
      </c>
      <c r="C76" s="14" t="str">
        <f t="shared" si="5"/>
        <v>202213</v>
      </c>
      <c r="D76" s="14" t="str">
        <f t="shared" si="6"/>
        <v>女</v>
      </c>
      <c r="E76" s="59" t="s">
        <v>1590</v>
      </c>
      <c r="F76" s="14" t="str">
        <f t="shared" si="7"/>
        <v>5月21日上午场</v>
      </c>
    </row>
    <row r="77" s="54" customFormat="1" ht="22" customHeight="1" spans="1:6">
      <c r="A77" s="14">
        <v>75</v>
      </c>
      <c r="B77" s="14" t="str">
        <f>"杨友静"</f>
        <v>杨友静</v>
      </c>
      <c r="C77" s="14" t="str">
        <f t="shared" si="5"/>
        <v>202213</v>
      </c>
      <c r="D77" s="14" t="str">
        <f t="shared" si="6"/>
        <v>女</v>
      </c>
      <c r="E77" s="59" t="s">
        <v>1591</v>
      </c>
      <c r="F77" s="14" t="str">
        <f t="shared" si="7"/>
        <v>5月21日上午场</v>
      </c>
    </row>
    <row r="78" s="54" customFormat="1" ht="22" customHeight="1" spans="1:6">
      <c r="A78" s="14">
        <v>76</v>
      </c>
      <c r="B78" s="14" t="str">
        <f>"李蓓蓓"</f>
        <v>李蓓蓓</v>
      </c>
      <c r="C78" s="14" t="str">
        <f t="shared" si="5"/>
        <v>202213</v>
      </c>
      <c r="D78" s="14" t="str">
        <f t="shared" si="6"/>
        <v>女</v>
      </c>
      <c r="E78" s="59" t="s">
        <v>1592</v>
      </c>
      <c r="F78" s="14" t="str">
        <f t="shared" si="7"/>
        <v>5月21日上午场</v>
      </c>
    </row>
    <row r="79" s="54" customFormat="1" ht="22" customHeight="1" spans="1:6">
      <c r="A79" s="14">
        <v>77</v>
      </c>
      <c r="B79" s="14" t="str">
        <f>"梅倩 "</f>
        <v>梅倩 </v>
      </c>
      <c r="C79" s="14" t="str">
        <f t="shared" si="5"/>
        <v>202213</v>
      </c>
      <c r="D79" s="14" t="str">
        <f t="shared" si="6"/>
        <v>女</v>
      </c>
      <c r="E79" s="59" t="s">
        <v>1562</v>
      </c>
      <c r="F79" s="14" t="str">
        <f t="shared" si="7"/>
        <v>5月21日上午场</v>
      </c>
    </row>
    <row r="80" s="54" customFormat="1" ht="22" customHeight="1" spans="1:6">
      <c r="A80" s="14">
        <v>78</v>
      </c>
      <c r="B80" s="14" t="str">
        <f>"王丽娟"</f>
        <v>王丽娟</v>
      </c>
      <c r="C80" s="14" t="str">
        <f t="shared" si="5"/>
        <v>202213</v>
      </c>
      <c r="D80" s="14" t="str">
        <f t="shared" si="6"/>
        <v>女</v>
      </c>
      <c r="E80" s="59" t="s">
        <v>1593</v>
      </c>
      <c r="F80" s="14" t="str">
        <f t="shared" si="7"/>
        <v>5月21日上午场</v>
      </c>
    </row>
    <row r="81" s="54" customFormat="1" ht="22" customHeight="1" spans="1:6">
      <c r="A81" s="14">
        <v>79</v>
      </c>
      <c r="B81" s="14" t="str">
        <f>"李辰"</f>
        <v>李辰</v>
      </c>
      <c r="C81" s="14" t="str">
        <f t="shared" si="5"/>
        <v>202213</v>
      </c>
      <c r="D81" s="14" t="str">
        <f t="shared" si="6"/>
        <v>女</v>
      </c>
      <c r="E81" s="59" t="s">
        <v>1594</v>
      </c>
      <c r="F81" s="14" t="str">
        <f t="shared" si="7"/>
        <v>5月21日上午场</v>
      </c>
    </row>
    <row r="82" s="54" customFormat="1" ht="22" customHeight="1" spans="1:6">
      <c r="A82" s="14">
        <v>80</v>
      </c>
      <c r="B82" s="14" t="str">
        <f>"陈玲"</f>
        <v>陈玲</v>
      </c>
      <c r="C82" s="14" t="str">
        <f t="shared" si="5"/>
        <v>202213</v>
      </c>
      <c r="D82" s="14" t="str">
        <f t="shared" si="6"/>
        <v>女</v>
      </c>
      <c r="E82" s="59" t="s">
        <v>1595</v>
      </c>
      <c r="F82" s="14" t="str">
        <f t="shared" si="7"/>
        <v>5月21日上午场</v>
      </c>
    </row>
    <row r="83" s="54" customFormat="1" ht="22" customHeight="1" spans="1:6">
      <c r="A83" s="14">
        <v>81</v>
      </c>
      <c r="B83" s="14" t="str">
        <f>"穆妍妍"</f>
        <v>穆妍妍</v>
      </c>
      <c r="C83" s="14" t="str">
        <f t="shared" si="5"/>
        <v>202213</v>
      </c>
      <c r="D83" s="14" t="str">
        <f t="shared" si="6"/>
        <v>女</v>
      </c>
      <c r="E83" s="59" t="s">
        <v>1596</v>
      </c>
      <c r="F83" s="14" t="str">
        <f t="shared" si="7"/>
        <v>5月21日上午场</v>
      </c>
    </row>
    <row r="84" s="54" customFormat="1" ht="22" customHeight="1" spans="1:6">
      <c r="A84" s="14">
        <v>82</v>
      </c>
      <c r="B84" s="14" t="str">
        <f>"邓越"</f>
        <v>邓越</v>
      </c>
      <c r="C84" s="14" t="str">
        <f t="shared" si="5"/>
        <v>202213</v>
      </c>
      <c r="D84" s="14" t="str">
        <f t="shared" si="6"/>
        <v>女</v>
      </c>
      <c r="E84" s="59" t="s">
        <v>37</v>
      </c>
      <c r="F84" s="14" t="str">
        <f t="shared" si="7"/>
        <v>5月21日上午场</v>
      </c>
    </row>
    <row r="85" s="54" customFormat="1" ht="22" customHeight="1" spans="1:6">
      <c r="A85" s="14">
        <v>83</v>
      </c>
      <c r="B85" s="14" t="str">
        <f>"姚晨晨"</f>
        <v>姚晨晨</v>
      </c>
      <c r="C85" s="14" t="str">
        <f t="shared" si="5"/>
        <v>202213</v>
      </c>
      <c r="D85" s="14" t="str">
        <f t="shared" si="6"/>
        <v>女</v>
      </c>
      <c r="E85" s="59" t="s">
        <v>1597</v>
      </c>
      <c r="F85" s="14" t="str">
        <f t="shared" si="7"/>
        <v>5月21日上午场</v>
      </c>
    </row>
    <row r="86" s="54" customFormat="1" ht="22" customHeight="1" spans="1:6">
      <c r="A86" s="14">
        <v>84</v>
      </c>
      <c r="B86" s="14" t="str">
        <f>"谢雅婷"</f>
        <v>谢雅婷</v>
      </c>
      <c r="C86" s="14" t="str">
        <f t="shared" si="5"/>
        <v>202213</v>
      </c>
      <c r="D86" s="14" t="str">
        <f t="shared" si="6"/>
        <v>女</v>
      </c>
      <c r="E86" s="59" t="s">
        <v>1539</v>
      </c>
      <c r="F86" s="14" t="str">
        <f t="shared" si="7"/>
        <v>5月21日上午场</v>
      </c>
    </row>
    <row r="87" s="54" customFormat="1" ht="22" customHeight="1" spans="1:6">
      <c r="A87" s="14">
        <v>85</v>
      </c>
      <c r="B87" s="14" t="str">
        <f>"汪明雪"</f>
        <v>汪明雪</v>
      </c>
      <c r="C87" s="14" t="str">
        <f t="shared" si="5"/>
        <v>202213</v>
      </c>
      <c r="D87" s="14" t="str">
        <f t="shared" si="6"/>
        <v>女</v>
      </c>
      <c r="E87" s="59" t="s">
        <v>1598</v>
      </c>
      <c r="F87" s="14" t="str">
        <f t="shared" si="7"/>
        <v>5月21日上午场</v>
      </c>
    </row>
    <row r="88" s="54" customFormat="1" ht="22" customHeight="1" spans="1:6">
      <c r="A88" s="14">
        <v>86</v>
      </c>
      <c r="B88" s="14" t="str">
        <f>"夏妍"</f>
        <v>夏妍</v>
      </c>
      <c r="C88" s="14" t="str">
        <f t="shared" si="5"/>
        <v>202213</v>
      </c>
      <c r="D88" s="14" t="str">
        <f t="shared" si="6"/>
        <v>女</v>
      </c>
      <c r="E88" s="59" t="s">
        <v>1593</v>
      </c>
      <c r="F88" s="14" t="str">
        <f t="shared" si="7"/>
        <v>5月21日上午场</v>
      </c>
    </row>
    <row r="89" s="54" customFormat="1" ht="22" customHeight="1" spans="1:6">
      <c r="A89" s="14">
        <v>87</v>
      </c>
      <c r="B89" s="14" t="str">
        <f>"戈振文"</f>
        <v>戈振文</v>
      </c>
      <c r="C89" s="14" t="str">
        <f t="shared" si="5"/>
        <v>202213</v>
      </c>
      <c r="D89" s="14" t="str">
        <f t="shared" si="6"/>
        <v>女</v>
      </c>
      <c r="E89" s="59" t="s">
        <v>1599</v>
      </c>
      <c r="F89" s="14" t="str">
        <f t="shared" si="7"/>
        <v>5月21日上午场</v>
      </c>
    </row>
    <row r="90" s="54" customFormat="1" ht="22" customHeight="1" spans="1:6">
      <c r="A90" s="14">
        <v>88</v>
      </c>
      <c r="B90" s="14" t="str">
        <f>"何家烨"</f>
        <v>何家烨</v>
      </c>
      <c r="C90" s="14" t="str">
        <f t="shared" si="5"/>
        <v>202213</v>
      </c>
      <c r="D90" s="14" t="str">
        <f t="shared" si="6"/>
        <v>女</v>
      </c>
      <c r="E90" s="59" t="s">
        <v>522</v>
      </c>
      <c r="F90" s="14" t="str">
        <f t="shared" si="7"/>
        <v>5月21日上午场</v>
      </c>
    </row>
    <row r="91" s="54" customFormat="1" ht="22" customHeight="1" spans="1:6">
      <c r="A91" s="14">
        <v>89</v>
      </c>
      <c r="B91" s="14" t="str">
        <f>"袁雪"</f>
        <v>袁雪</v>
      </c>
      <c r="C91" s="14" t="str">
        <f t="shared" si="5"/>
        <v>202213</v>
      </c>
      <c r="D91" s="14" t="str">
        <f t="shared" si="6"/>
        <v>女</v>
      </c>
      <c r="E91" s="59" t="s">
        <v>1600</v>
      </c>
      <c r="F91" s="14" t="str">
        <f t="shared" si="7"/>
        <v>5月21日上午场</v>
      </c>
    </row>
    <row r="92" s="54" customFormat="1" ht="22" customHeight="1" spans="1:6">
      <c r="A92" s="14">
        <v>90</v>
      </c>
      <c r="B92" s="14" t="str">
        <f>"程晓娟"</f>
        <v>程晓娟</v>
      </c>
      <c r="C92" s="14" t="str">
        <f t="shared" si="5"/>
        <v>202213</v>
      </c>
      <c r="D92" s="14" t="str">
        <f t="shared" si="6"/>
        <v>女</v>
      </c>
      <c r="E92" s="59" t="s">
        <v>1601</v>
      </c>
      <c r="F92" s="14" t="str">
        <f t="shared" si="7"/>
        <v>5月21日上午场</v>
      </c>
    </row>
    <row r="93" s="54" customFormat="1" ht="22" customHeight="1" spans="1:6">
      <c r="A93" s="14">
        <v>91</v>
      </c>
      <c r="B93" s="14" t="str">
        <f>"吉守佳"</f>
        <v>吉守佳</v>
      </c>
      <c r="C93" s="14" t="str">
        <f t="shared" si="5"/>
        <v>202213</v>
      </c>
      <c r="D93" s="14" t="str">
        <f t="shared" si="6"/>
        <v>女</v>
      </c>
      <c r="E93" s="59" t="s">
        <v>1602</v>
      </c>
      <c r="F93" s="14" t="str">
        <f t="shared" si="7"/>
        <v>5月21日上午场</v>
      </c>
    </row>
    <row r="94" s="54" customFormat="1" ht="22" customHeight="1" spans="1:6">
      <c r="A94" s="14">
        <v>92</v>
      </c>
      <c r="B94" s="14" t="str">
        <f>"朱宏菊"</f>
        <v>朱宏菊</v>
      </c>
      <c r="C94" s="14" t="str">
        <f t="shared" si="5"/>
        <v>202213</v>
      </c>
      <c r="D94" s="14" t="str">
        <f t="shared" si="6"/>
        <v>女</v>
      </c>
      <c r="E94" s="59" t="s">
        <v>1603</v>
      </c>
      <c r="F94" s="14" t="str">
        <f t="shared" si="7"/>
        <v>5月21日上午场</v>
      </c>
    </row>
    <row r="95" s="54" customFormat="1" ht="22" customHeight="1" spans="1:6">
      <c r="A95" s="14">
        <v>93</v>
      </c>
      <c r="B95" s="14" t="str">
        <f>"刘晓敏"</f>
        <v>刘晓敏</v>
      </c>
      <c r="C95" s="14" t="str">
        <f t="shared" ref="C95:C147" si="8">"202213"</f>
        <v>202213</v>
      </c>
      <c r="D95" s="14" t="str">
        <f t="shared" si="6"/>
        <v>女</v>
      </c>
      <c r="E95" s="59" t="s">
        <v>1604</v>
      </c>
      <c r="F95" s="14" t="str">
        <f t="shared" si="7"/>
        <v>5月21日上午场</v>
      </c>
    </row>
    <row r="96" s="54" customFormat="1" ht="22" customHeight="1" spans="1:6">
      <c r="A96" s="14">
        <v>94</v>
      </c>
      <c r="B96" s="14" t="str">
        <f>"张萍"</f>
        <v>张萍</v>
      </c>
      <c r="C96" s="14" t="str">
        <f t="shared" si="8"/>
        <v>202213</v>
      </c>
      <c r="D96" s="14" t="str">
        <f t="shared" si="6"/>
        <v>女</v>
      </c>
      <c r="E96" s="59" t="s">
        <v>1605</v>
      </c>
      <c r="F96" s="14" t="str">
        <f t="shared" si="7"/>
        <v>5月21日上午场</v>
      </c>
    </row>
    <row r="97" s="54" customFormat="1" ht="22" customHeight="1" spans="1:6">
      <c r="A97" s="14">
        <v>95</v>
      </c>
      <c r="B97" s="14" t="str">
        <f>"李宇旋"</f>
        <v>李宇旋</v>
      </c>
      <c r="C97" s="14" t="str">
        <f t="shared" si="8"/>
        <v>202213</v>
      </c>
      <c r="D97" s="14" t="str">
        <f t="shared" si="6"/>
        <v>女</v>
      </c>
      <c r="E97" s="59" t="s">
        <v>1606</v>
      </c>
      <c r="F97" s="14" t="str">
        <f t="shared" si="7"/>
        <v>5月21日上午场</v>
      </c>
    </row>
    <row r="98" s="54" customFormat="1" ht="22" customHeight="1" spans="1:6">
      <c r="A98" s="14">
        <v>96</v>
      </c>
      <c r="B98" s="14" t="str">
        <f>"徐小云"</f>
        <v>徐小云</v>
      </c>
      <c r="C98" s="14" t="str">
        <f t="shared" si="8"/>
        <v>202213</v>
      </c>
      <c r="D98" s="14" t="str">
        <f t="shared" si="6"/>
        <v>女</v>
      </c>
      <c r="E98" s="59" t="s">
        <v>1607</v>
      </c>
      <c r="F98" s="14" t="str">
        <f t="shared" si="7"/>
        <v>5月21日上午场</v>
      </c>
    </row>
    <row r="99" s="54" customFormat="1" ht="22" customHeight="1" spans="1:6">
      <c r="A99" s="14">
        <v>97</v>
      </c>
      <c r="B99" s="14" t="str">
        <f>"曹婷婷"</f>
        <v>曹婷婷</v>
      </c>
      <c r="C99" s="14" t="str">
        <f t="shared" si="8"/>
        <v>202213</v>
      </c>
      <c r="D99" s="14" t="str">
        <f t="shared" si="6"/>
        <v>女</v>
      </c>
      <c r="E99" s="59" t="s">
        <v>1608</v>
      </c>
      <c r="F99" s="14" t="str">
        <f t="shared" si="7"/>
        <v>5月21日上午场</v>
      </c>
    </row>
    <row r="100" s="54" customFormat="1" ht="22" customHeight="1" spans="1:6">
      <c r="A100" s="14">
        <v>98</v>
      </c>
      <c r="B100" s="14" t="str">
        <f>"马立靖"</f>
        <v>马立靖</v>
      </c>
      <c r="C100" s="14" t="str">
        <f t="shared" si="8"/>
        <v>202213</v>
      </c>
      <c r="D100" s="14" t="str">
        <f t="shared" si="6"/>
        <v>女</v>
      </c>
      <c r="E100" s="59" t="s">
        <v>1609</v>
      </c>
      <c r="F100" s="14" t="str">
        <f t="shared" si="7"/>
        <v>5月21日上午场</v>
      </c>
    </row>
    <row r="101" s="54" customFormat="1" ht="22" customHeight="1" spans="1:6">
      <c r="A101" s="14">
        <v>99</v>
      </c>
      <c r="B101" s="14" t="str">
        <f>"昌润迪"</f>
        <v>昌润迪</v>
      </c>
      <c r="C101" s="14" t="str">
        <f t="shared" si="8"/>
        <v>202213</v>
      </c>
      <c r="D101" s="14" t="str">
        <f t="shared" si="6"/>
        <v>女</v>
      </c>
      <c r="E101" s="59" t="s">
        <v>443</v>
      </c>
      <c r="F101" s="14" t="str">
        <f t="shared" si="7"/>
        <v>5月21日上午场</v>
      </c>
    </row>
    <row r="102" s="54" customFormat="1" ht="22" customHeight="1" spans="1:6">
      <c r="A102" s="14">
        <v>100</v>
      </c>
      <c r="B102" s="14" t="str">
        <f>"夏雨婷"</f>
        <v>夏雨婷</v>
      </c>
      <c r="C102" s="14" t="str">
        <f t="shared" si="8"/>
        <v>202213</v>
      </c>
      <c r="D102" s="14" t="str">
        <f t="shared" si="6"/>
        <v>女</v>
      </c>
      <c r="E102" s="59" t="s">
        <v>1610</v>
      </c>
      <c r="F102" s="14" t="str">
        <f t="shared" si="7"/>
        <v>5月21日上午场</v>
      </c>
    </row>
    <row r="103" s="54" customFormat="1" ht="22" customHeight="1" spans="1:6">
      <c r="A103" s="14">
        <v>101</v>
      </c>
      <c r="B103" s="14" t="str">
        <f>"朱灵"</f>
        <v>朱灵</v>
      </c>
      <c r="C103" s="14" t="str">
        <f t="shared" si="8"/>
        <v>202213</v>
      </c>
      <c r="D103" s="14" t="str">
        <f t="shared" si="6"/>
        <v>女</v>
      </c>
      <c r="E103" s="59" t="s">
        <v>1611</v>
      </c>
      <c r="F103" s="14" t="str">
        <f t="shared" si="7"/>
        <v>5月21日上午场</v>
      </c>
    </row>
    <row r="104" s="54" customFormat="1" ht="22" customHeight="1" spans="1:6">
      <c r="A104" s="14">
        <v>102</v>
      </c>
      <c r="B104" s="14" t="str">
        <f>"尹禄苏"</f>
        <v>尹禄苏</v>
      </c>
      <c r="C104" s="14" t="str">
        <f t="shared" si="8"/>
        <v>202213</v>
      </c>
      <c r="D104" s="14" t="str">
        <f t="shared" si="6"/>
        <v>女</v>
      </c>
      <c r="E104" s="59" t="s">
        <v>1612</v>
      </c>
      <c r="F104" s="14" t="str">
        <f t="shared" si="7"/>
        <v>5月21日上午场</v>
      </c>
    </row>
    <row r="105" s="54" customFormat="1" ht="22" customHeight="1" spans="1:6">
      <c r="A105" s="14">
        <v>103</v>
      </c>
      <c r="B105" s="14" t="str">
        <f>"王思洁"</f>
        <v>王思洁</v>
      </c>
      <c r="C105" s="14" t="str">
        <f t="shared" si="8"/>
        <v>202213</v>
      </c>
      <c r="D105" s="14" t="str">
        <f t="shared" si="6"/>
        <v>女</v>
      </c>
      <c r="E105" s="59" t="s">
        <v>1580</v>
      </c>
      <c r="F105" s="14" t="str">
        <f t="shared" si="7"/>
        <v>5月21日上午场</v>
      </c>
    </row>
    <row r="106" s="54" customFormat="1" ht="22" customHeight="1" spans="1:6">
      <c r="A106" s="14">
        <v>104</v>
      </c>
      <c r="B106" s="14" t="str">
        <f>"周雪"</f>
        <v>周雪</v>
      </c>
      <c r="C106" s="14" t="str">
        <f t="shared" si="8"/>
        <v>202213</v>
      </c>
      <c r="D106" s="14" t="str">
        <f t="shared" si="6"/>
        <v>女</v>
      </c>
      <c r="E106" s="59" t="s">
        <v>1613</v>
      </c>
      <c r="F106" s="14" t="str">
        <f t="shared" si="7"/>
        <v>5月21日上午场</v>
      </c>
    </row>
    <row r="107" s="54" customFormat="1" ht="22" customHeight="1" spans="1:6">
      <c r="A107" s="14">
        <v>105</v>
      </c>
      <c r="B107" s="14" t="str">
        <f>"井成静"</f>
        <v>井成静</v>
      </c>
      <c r="C107" s="14" t="str">
        <f t="shared" si="8"/>
        <v>202213</v>
      </c>
      <c r="D107" s="14" t="str">
        <f t="shared" si="6"/>
        <v>女</v>
      </c>
      <c r="E107" s="59" t="s">
        <v>1614</v>
      </c>
      <c r="F107" s="14" t="str">
        <f t="shared" si="7"/>
        <v>5月21日上午场</v>
      </c>
    </row>
    <row r="108" s="54" customFormat="1" ht="22" customHeight="1" spans="1:6">
      <c r="A108" s="14">
        <v>106</v>
      </c>
      <c r="B108" s="14" t="str">
        <f>"焦堂静"</f>
        <v>焦堂静</v>
      </c>
      <c r="C108" s="14" t="str">
        <f t="shared" si="8"/>
        <v>202213</v>
      </c>
      <c r="D108" s="14" t="str">
        <f t="shared" si="6"/>
        <v>女</v>
      </c>
      <c r="E108" s="59" t="s">
        <v>1615</v>
      </c>
      <c r="F108" s="14" t="str">
        <f t="shared" si="7"/>
        <v>5月21日上午场</v>
      </c>
    </row>
    <row r="109" s="54" customFormat="1" ht="22" customHeight="1" spans="1:6">
      <c r="A109" s="14">
        <v>107</v>
      </c>
      <c r="B109" s="14" t="str">
        <f>"陆登超"</f>
        <v>陆登超</v>
      </c>
      <c r="C109" s="14" t="str">
        <f t="shared" si="8"/>
        <v>202213</v>
      </c>
      <c r="D109" s="14" t="str">
        <f t="shared" si="6"/>
        <v>女</v>
      </c>
      <c r="E109" s="59" t="s">
        <v>1616</v>
      </c>
      <c r="F109" s="14" t="str">
        <f t="shared" si="7"/>
        <v>5月21日上午场</v>
      </c>
    </row>
    <row r="110" s="54" customFormat="1" ht="22" customHeight="1" spans="1:6">
      <c r="A110" s="14">
        <v>108</v>
      </c>
      <c r="B110" s="14" t="str">
        <f>"段雪莲"</f>
        <v>段雪莲</v>
      </c>
      <c r="C110" s="14" t="str">
        <f t="shared" si="8"/>
        <v>202213</v>
      </c>
      <c r="D110" s="14" t="str">
        <f t="shared" si="6"/>
        <v>女</v>
      </c>
      <c r="E110" s="59" t="s">
        <v>1544</v>
      </c>
      <c r="F110" s="14" t="str">
        <f t="shared" si="7"/>
        <v>5月21日上午场</v>
      </c>
    </row>
    <row r="111" s="54" customFormat="1" ht="22" customHeight="1" spans="1:6">
      <c r="A111" s="14">
        <v>109</v>
      </c>
      <c r="B111" s="14" t="str">
        <f>"操洁"</f>
        <v>操洁</v>
      </c>
      <c r="C111" s="14" t="str">
        <f t="shared" si="8"/>
        <v>202213</v>
      </c>
      <c r="D111" s="14" t="str">
        <f t="shared" si="6"/>
        <v>女</v>
      </c>
      <c r="E111" s="59" t="s">
        <v>1617</v>
      </c>
      <c r="F111" s="14" t="str">
        <f t="shared" si="7"/>
        <v>5月21日上午场</v>
      </c>
    </row>
    <row r="112" s="54" customFormat="1" ht="22" customHeight="1" spans="1:6">
      <c r="A112" s="14">
        <v>110</v>
      </c>
      <c r="B112" s="14" t="str">
        <f>"葛九香"</f>
        <v>葛九香</v>
      </c>
      <c r="C112" s="14" t="str">
        <f t="shared" si="8"/>
        <v>202213</v>
      </c>
      <c r="D112" s="14" t="str">
        <f t="shared" si="6"/>
        <v>女</v>
      </c>
      <c r="E112" s="59" t="s">
        <v>1618</v>
      </c>
      <c r="F112" s="14" t="str">
        <f t="shared" si="7"/>
        <v>5月21日上午场</v>
      </c>
    </row>
    <row r="113" s="54" customFormat="1" ht="22" customHeight="1" spans="1:6">
      <c r="A113" s="14">
        <v>111</v>
      </c>
      <c r="B113" s="14" t="str">
        <f>"詹梦瑶"</f>
        <v>詹梦瑶</v>
      </c>
      <c r="C113" s="14" t="str">
        <f t="shared" si="8"/>
        <v>202213</v>
      </c>
      <c r="D113" s="14" t="str">
        <f t="shared" si="6"/>
        <v>女</v>
      </c>
      <c r="E113" s="59" t="s">
        <v>1576</v>
      </c>
      <c r="F113" s="14" t="str">
        <f t="shared" si="7"/>
        <v>5月21日上午场</v>
      </c>
    </row>
    <row r="114" s="54" customFormat="1" ht="22" customHeight="1" spans="1:6">
      <c r="A114" s="14">
        <v>112</v>
      </c>
      <c r="B114" s="14" t="str">
        <f>"刘慧"</f>
        <v>刘慧</v>
      </c>
      <c r="C114" s="14" t="str">
        <f t="shared" si="8"/>
        <v>202213</v>
      </c>
      <c r="D114" s="14" t="str">
        <f t="shared" si="6"/>
        <v>女</v>
      </c>
      <c r="E114" s="59" t="s">
        <v>1619</v>
      </c>
      <c r="F114" s="14" t="str">
        <f t="shared" si="7"/>
        <v>5月21日上午场</v>
      </c>
    </row>
    <row r="115" s="54" customFormat="1" ht="22" customHeight="1" spans="1:6">
      <c r="A115" s="14">
        <v>113</v>
      </c>
      <c r="B115" s="14" t="str">
        <f>"岑月"</f>
        <v>岑月</v>
      </c>
      <c r="C115" s="14" t="str">
        <f t="shared" si="8"/>
        <v>202213</v>
      </c>
      <c r="D115" s="14" t="str">
        <f t="shared" si="6"/>
        <v>女</v>
      </c>
      <c r="E115" s="59" t="s">
        <v>1620</v>
      </c>
      <c r="F115" s="14" t="str">
        <f t="shared" si="7"/>
        <v>5月21日上午场</v>
      </c>
    </row>
    <row r="116" s="54" customFormat="1" ht="22" customHeight="1" spans="1:6">
      <c r="A116" s="14">
        <v>114</v>
      </c>
      <c r="B116" s="14" t="str">
        <f>"石志慧"</f>
        <v>石志慧</v>
      </c>
      <c r="C116" s="14" t="str">
        <f t="shared" si="8"/>
        <v>202213</v>
      </c>
      <c r="D116" s="14" t="str">
        <f t="shared" si="6"/>
        <v>女</v>
      </c>
      <c r="E116" s="59" t="s">
        <v>1543</v>
      </c>
      <c r="F116" s="14" t="str">
        <f t="shared" si="7"/>
        <v>5月21日上午场</v>
      </c>
    </row>
    <row r="117" s="54" customFormat="1" ht="22" customHeight="1" spans="1:6">
      <c r="A117" s="14">
        <v>115</v>
      </c>
      <c r="B117" s="14" t="str">
        <f>"颜星晨"</f>
        <v>颜星晨</v>
      </c>
      <c r="C117" s="14" t="str">
        <f t="shared" si="8"/>
        <v>202213</v>
      </c>
      <c r="D117" s="14" t="str">
        <f t="shared" si="6"/>
        <v>女</v>
      </c>
      <c r="E117" s="59" t="s">
        <v>1621</v>
      </c>
      <c r="F117" s="14" t="str">
        <f t="shared" si="7"/>
        <v>5月21日上午场</v>
      </c>
    </row>
    <row r="118" s="54" customFormat="1" ht="22" customHeight="1" spans="1:6">
      <c r="A118" s="14">
        <v>116</v>
      </c>
      <c r="B118" s="14" t="str">
        <f>"兰恩磊"</f>
        <v>兰恩磊</v>
      </c>
      <c r="C118" s="14" t="str">
        <f t="shared" si="8"/>
        <v>202213</v>
      </c>
      <c r="D118" s="14" t="str">
        <f t="shared" si="6"/>
        <v>女</v>
      </c>
      <c r="E118" s="59" t="s">
        <v>1574</v>
      </c>
      <c r="F118" s="14" t="str">
        <f t="shared" si="7"/>
        <v>5月21日上午场</v>
      </c>
    </row>
    <row r="119" s="54" customFormat="1" ht="22" customHeight="1" spans="1:6">
      <c r="A119" s="14">
        <v>117</v>
      </c>
      <c r="B119" s="14" t="str">
        <f>"张萌"</f>
        <v>张萌</v>
      </c>
      <c r="C119" s="14" t="str">
        <f t="shared" si="8"/>
        <v>202213</v>
      </c>
      <c r="D119" s="14" t="str">
        <f t="shared" si="6"/>
        <v>女</v>
      </c>
      <c r="E119" s="59" t="s">
        <v>1622</v>
      </c>
      <c r="F119" s="14" t="str">
        <f t="shared" si="7"/>
        <v>5月21日上午场</v>
      </c>
    </row>
    <row r="120" s="54" customFormat="1" ht="22" customHeight="1" spans="1:6">
      <c r="A120" s="14">
        <v>118</v>
      </c>
      <c r="B120" s="14" t="str">
        <f>"许维阳"</f>
        <v>许维阳</v>
      </c>
      <c r="C120" s="14" t="str">
        <f t="shared" si="8"/>
        <v>202213</v>
      </c>
      <c r="D120" s="14" t="str">
        <f t="shared" si="6"/>
        <v>女</v>
      </c>
      <c r="E120" s="59" t="s">
        <v>1623</v>
      </c>
      <c r="F120" s="14" t="str">
        <f t="shared" si="7"/>
        <v>5月21日上午场</v>
      </c>
    </row>
    <row r="121" s="54" customFormat="1" ht="22" customHeight="1" spans="1:6">
      <c r="A121" s="14">
        <v>119</v>
      </c>
      <c r="B121" s="14" t="str">
        <f>"杜丽娟"</f>
        <v>杜丽娟</v>
      </c>
      <c r="C121" s="14" t="str">
        <f t="shared" si="8"/>
        <v>202213</v>
      </c>
      <c r="D121" s="14" t="str">
        <f t="shared" si="6"/>
        <v>女</v>
      </c>
      <c r="E121" s="59" t="s">
        <v>514</v>
      </c>
      <c r="F121" s="14" t="str">
        <f t="shared" si="7"/>
        <v>5月21日上午场</v>
      </c>
    </row>
    <row r="122" s="54" customFormat="1" ht="22" customHeight="1" spans="1:6">
      <c r="A122" s="14">
        <v>120</v>
      </c>
      <c r="B122" s="14" t="str">
        <f>"郭思雨"</f>
        <v>郭思雨</v>
      </c>
      <c r="C122" s="14" t="str">
        <f t="shared" si="8"/>
        <v>202213</v>
      </c>
      <c r="D122" s="14" t="str">
        <f t="shared" si="6"/>
        <v>女</v>
      </c>
      <c r="E122" s="59" t="s">
        <v>1624</v>
      </c>
      <c r="F122" s="14" t="str">
        <f t="shared" si="7"/>
        <v>5月21日上午场</v>
      </c>
    </row>
    <row r="123" s="54" customFormat="1" ht="22" customHeight="1" spans="1:6">
      <c r="A123" s="14">
        <v>121</v>
      </c>
      <c r="B123" s="14" t="str">
        <f>"叶玉欣"</f>
        <v>叶玉欣</v>
      </c>
      <c r="C123" s="14" t="str">
        <f t="shared" si="8"/>
        <v>202213</v>
      </c>
      <c r="D123" s="14" t="str">
        <f t="shared" si="6"/>
        <v>女</v>
      </c>
      <c r="E123" s="59" t="s">
        <v>1625</v>
      </c>
      <c r="F123" s="14" t="str">
        <f t="shared" si="7"/>
        <v>5月21日上午场</v>
      </c>
    </row>
    <row r="124" s="54" customFormat="1" ht="22" customHeight="1" spans="1:6">
      <c r="A124" s="14">
        <v>122</v>
      </c>
      <c r="B124" s="14" t="str">
        <f>"佴彬雪"</f>
        <v>佴彬雪</v>
      </c>
      <c r="C124" s="14" t="str">
        <f t="shared" si="8"/>
        <v>202213</v>
      </c>
      <c r="D124" s="14" t="str">
        <f t="shared" si="6"/>
        <v>女</v>
      </c>
      <c r="E124" s="59" t="s">
        <v>1626</v>
      </c>
      <c r="F124" s="14" t="str">
        <f t="shared" si="7"/>
        <v>5月21日上午场</v>
      </c>
    </row>
    <row r="125" s="54" customFormat="1" ht="22" customHeight="1" spans="1:6">
      <c r="A125" s="14">
        <v>123</v>
      </c>
      <c r="B125" s="14" t="str">
        <f>"罗蕾"</f>
        <v>罗蕾</v>
      </c>
      <c r="C125" s="14" t="str">
        <f t="shared" si="8"/>
        <v>202213</v>
      </c>
      <c r="D125" s="14" t="str">
        <f t="shared" si="6"/>
        <v>女</v>
      </c>
      <c r="E125" s="59" t="s">
        <v>1627</v>
      </c>
      <c r="F125" s="14" t="str">
        <f t="shared" si="7"/>
        <v>5月21日上午场</v>
      </c>
    </row>
    <row r="126" s="54" customFormat="1" ht="22" customHeight="1" spans="1:6">
      <c r="A126" s="14">
        <v>124</v>
      </c>
      <c r="B126" s="14" t="str">
        <f>"杨丹丹"</f>
        <v>杨丹丹</v>
      </c>
      <c r="C126" s="14" t="str">
        <f t="shared" si="8"/>
        <v>202213</v>
      </c>
      <c r="D126" s="14" t="str">
        <f t="shared" si="6"/>
        <v>女</v>
      </c>
      <c r="E126" s="59" t="s">
        <v>1534</v>
      </c>
      <c r="F126" s="14" t="str">
        <f t="shared" si="7"/>
        <v>5月21日上午场</v>
      </c>
    </row>
    <row r="127" s="54" customFormat="1" ht="22" customHeight="1" spans="1:6">
      <c r="A127" s="14">
        <v>125</v>
      </c>
      <c r="B127" s="14" t="str">
        <f>"相雪"</f>
        <v>相雪</v>
      </c>
      <c r="C127" s="14" t="str">
        <f t="shared" si="8"/>
        <v>202213</v>
      </c>
      <c r="D127" s="14" t="str">
        <f t="shared" si="6"/>
        <v>女</v>
      </c>
      <c r="E127" s="59" t="s">
        <v>1628</v>
      </c>
      <c r="F127" s="14" t="str">
        <f t="shared" si="7"/>
        <v>5月21日上午场</v>
      </c>
    </row>
    <row r="128" s="54" customFormat="1" ht="22" customHeight="1" spans="1:6">
      <c r="A128" s="14">
        <v>126</v>
      </c>
      <c r="B128" s="14" t="str">
        <f>"俞波玲"</f>
        <v>俞波玲</v>
      </c>
      <c r="C128" s="14" t="str">
        <f t="shared" si="8"/>
        <v>202213</v>
      </c>
      <c r="D128" s="14" t="str">
        <f t="shared" si="6"/>
        <v>女</v>
      </c>
      <c r="E128" s="59" t="s">
        <v>1629</v>
      </c>
      <c r="F128" s="14" t="str">
        <f t="shared" si="7"/>
        <v>5月21日上午场</v>
      </c>
    </row>
    <row r="129" s="54" customFormat="1" ht="22" customHeight="1" spans="1:6">
      <c r="A129" s="14">
        <v>127</v>
      </c>
      <c r="B129" s="14" t="str">
        <f>"杜晓露"</f>
        <v>杜晓露</v>
      </c>
      <c r="C129" s="14" t="str">
        <f t="shared" si="8"/>
        <v>202213</v>
      </c>
      <c r="D129" s="14" t="str">
        <f t="shared" si="6"/>
        <v>女</v>
      </c>
      <c r="E129" s="59" t="s">
        <v>1630</v>
      </c>
      <c r="F129" s="14" t="str">
        <f t="shared" si="7"/>
        <v>5月21日上午场</v>
      </c>
    </row>
    <row r="130" s="54" customFormat="1" ht="22" customHeight="1" spans="1:6">
      <c r="A130" s="14">
        <v>128</v>
      </c>
      <c r="B130" s="14" t="str">
        <f>"戴书婷"</f>
        <v>戴书婷</v>
      </c>
      <c r="C130" s="14" t="str">
        <f t="shared" si="8"/>
        <v>202213</v>
      </c>
      <c r="D130" s="14" t="str">
        <f t="shared" si="6"/>
        <v>女</v>
      </c>
      <c r="E130" s="59" t="s">
        <v>1631</v>
      </c>
      <c r="F130" s="14" t="str">
        <f t="shared" si="7"/>
        <v>5月21日上午场</v>
      </c>
    </row>
    <row r="131" s="54" customFormat="1" ht="22" customHeight="1" spans="1:6">
      <c r="A131" s="14">
        <v>129</v>
      </c>
      <c r="B131" s="14" t="str">
        <f>"耿悦"</f>
        <v>耿悦</v>
      </c>
      <c r="C131" s="14" t="str">
        <f t="shared" si="8"/>
        <v>202213</v>
      </c>
      <c r="D131" s="14" t="str">
        <f t="shared" si="6"/>
        <v>女</v>
      </c>
      <c r="E131" s="59" t="s">
        <v>1632</v>
      </c>
      <c r="F131" s="14" t="str">
        <f t="shared" si="7"/>
        <v>5月21日上午场</v>
      </c>
    </row>
    <row r="132" s="54" customFormat="1" ht="22" customHeight="1" spans="1:6">
      <c r="A132" s="14">
        <v>130</v>
      </c>
      <c r="B132" s="14" t="str">
        <f>"王彩萍"</f>
        <v>王彩萍</v>
      </c>
      <c r="C132" s="14" t="str">
        <f t="shared" si="8"/>
        <v>202213</v>
      </c>
      <c r="D132" s="14" t="str">
        <f t="shared" si="6"/>
        <v>女</v>
      </c>
      <c r="E132" s="59" t="s">
        <v>1633</v>
      </c>
      <c r="F132" s="14" t="str">
        <f t="shared" si="7"/>
        <v>5月21日上午场</v>
      </c>
    </row>
    <row r="133" s="54" customFormat="1" ht="22" customHeight="1" spans="1:6">
      <c r="A133" s="14">
        <v>131</v>
      </c>
      <c r="B133" s="14" t="str">
        <f>"倪榕"</f>
        <v>倪榕</v>
      </c>
      <c r="C133" s="14" t="str">
        <f t="shared" si="8"/>
        <v>202213</v>
      </c>
      <c r="D133" s="14" t="str">
        <f t="shared" si="6"/>
        <v>女</v>
      </c>
      <c r="E133" s="59" t="s">
        <v>1634</v>
      </c>
      <c r="F133" s="14" t="str">
        <f t="shared" si="7"/>
        <v>5月21日上午场</v>
      </c>
    </row>
    <row r="134" s="54" customFormat="1" ht="22" customHeight="1" spans="1:6">
      <c r="A134" s="14">
        <v>132</v>
      </c>
      <c r="B134" s="14" t="str">
        <f>"周国庆"</f>
        <v>周国庆</v>
      </c>
      <c r="C134" s="14" t="str">
        <f t="shared" si="8"/>
        <v>202213</v>
      </c>
      <c r="D134" s="14" t="str">
        <f t="shared" si="6"/>
        <v>女</v>
      </c>
      <c r="E134" s="59" t="s">
        <v>1635</v>
      </c>
      <c r="F134" s="14" t="str">
        <f t="shared" si="7"/>
        <v>5月21日上午场</v>
      </c>
    </row>
    <row r="135" s="54" customFormat="1" ht="22" customHeight="1" spans="1:6">
      <c r="A135" s="14">
        <v>133</v>
      </c>
      <c r="B135" s="14" t="str">
        <f>"赵家敏"</f>
        <v>赵家敏</v>
      </c>
      <c r="C135" s="14" t="str">
        <f t="shared" si="8"/>
        <v>202213</v>
      </c>
      <c r="D135" s="14" t="str">
        <f t="shared" si="6"/>
        <v>女</v>
      </c>
      <c r="E135" s="59" t="s">
        <v>1636</v>
      </c>
      <c r="F135" s="14" t="str">
        <f t="shared" si="7"/>
        <v>5月21日上午场</v>
      </c>
    </row>
    <row r="136" s="54" customFormat="1" ht="22" customHeight="1" spans="1:6">
      <c r="A136" s="14">
        <v>134</v>
      </c>
      <c r="B136" s="14" t="str">
        <f>"李萌萌"</f>
        <v>李萌萌</v>
      </c>
      <c r="C136" s="14" t="str">
        <f t="shared" si="8"/>
        <v>202213</v>
      </c>
      <c r="D136" s="14" t="str">
        <f t="shared" si="6"/>
        <v>女</v>
      </c>
      <c r="E136" s="59" t="s">
        <v>1637</v>
      </c>
      <c r="F136" s="14" t="str">
        <f t="shared" si="7"/>
        <v>5月21日上午场</v>
      </c>
    </row>
    <row r="137" s="54" customFormat="1" ht="22" customHeight="1" spans="1:6">
      <c r="A137" s="14">
        <v>135</v>
      </c>
      <c r="B137" s="14" t="str">
        <f>"于菲菲"</f>
        <v>于菲菲</v>
      </c>
      <c r="C137" s="14" t="str">
        <f t="shared" si="8"/>
        <v>202213</v>
      </c>
      <c r="D137" s="14" t="str">
        <f t="shared" si="6"/>
        <v>女</v>
      </c>
      <c r="E137" s="59" t="s">
        <v>1638</v>
      </c>
      <c r="F137" s="14" t="str">
        <f t="shared" si="7"/>
        <v>5月21日上午场</v>
      </c>
    </row>
    <row r="138" s="54" customFormat="1" ht="22" customHeight="1" spans="1:6">
      <c r="A138" s="14">
        <v>136</v>
      </c>
      <c r="B138" s="14" t="str">
        <f>"穆心悦"</f>
        <v>穆心悦</v>
      </c>
      <c r="C138" s="14" t="str">
        <f t="shared" si="8"/>
        <v>202213</v>
      </c>
      <c r="D138" s="14" t="str">
        <f t="shared" ref="D138:D147" si="9">"女"</f>
        <v>女</v>
      </c>
      <c r="E138" s="59" t="s">
        <v>1639</v>
      </c>
      <c r="F138" s="14" t="str">
        <f t="shared" ref="F138:F147" si="10">"5月21日上午场"</f>
        <v>5月21日上午场</v>
      </c>
    </row>
    <row r="139" s="54" customFormat="1" ht="22" customHeight="1" spans="1:6">
      <c r="A139" s="14">
        <v>137</v>
      </c>
      <c r="B139" s="14" t="str">
        <f>"武文杰"</f>
        <v>武文杰</v>
      </c>
      <c r="C139" s="14" t="str">
        <f t="shared" si="8"/>
        <v>202213</v>
      </c>
      <c r="D139" s="14" t="str">
        <f t="shared" si="9"/>
        <v>女</v>
      </c>
      <c r="E139" s="59" t="s">
        <v>1640</v>
      </c>
      <c r="F139" s="14" t="str">
        <f t="shared" si="10"/>
        <v>5月21日上午场</v>
      </c>
    </row>
    <row r="140" s="54" customFormat="1" ht="22" customHeight="1" spans="1:6">
      <c r="A140" s="14">
        <v>138</v>
      </c>
      <c r="B140" s="14" t="str">
        <f>"彭春雨"</f>
        <v>彭春雨</v>
      </c>
      <c r="C140" s="14" t="str">
        <f t="shared" si="8"/>
        <v>202213</v>
      </c>
      <c r="D140" s="14" t="str">
        <f t="shared" si="9"/>
        <v>女</v>
      </c>
      <c r="E140" s="59" t="s">
        <v>1641</v>
      </c>
      <c r="F140" s="14" t="str">
        <f t="shared" si="10"/>
        <v>5月21日上午场</v>
      </c>
    </row>
    <row r="141" s="54" customFormat="1" ht="22" customHeight="1" spans="1:6">
      <c r="A141" s="14">
        <v>139</v>
      </c>
      <c r="B141" s="14" t="str">
        <f>"王海云"</f>
        <v>王海云</v>
      </c>
      <c r="C141" s="14" t="str">
        <f t="shared" si="8"/>
        <v>202213</v>
      </c>
      <c r="D141" s="14" t="str">
        <f t="shared" si="9"/>
        <v>女</v>
      </c>
      <c r="E141" s="59" t="s">
        <v>1642</v>
      </c>
      <c r="F141" s="14" t="str">
        <f t="shared" si="10"/>
        <v>5月21日上午场</v>
      </c>
    </row>
    <row r="142" s="54" customFormat="1" ht="22" customHeight="1" spans="1:6">
      <c r="A142" s="14">
        <v>140</v>
      </c>
      <c r="B142" s="14" t="str">
        <f>"彭仲文"</f>
        <v>彭仲文</v>
      </c>
      <c r="C142" s="14" t="str">
        <f t="shared" si="8"/>
        <v>202213</v>
      </c>
      <c r="D142" s="14" t="str">
        <f t="shared" si="9"/>
        <v>女</v>
      </c>
      <c r="E142" s="59" t="s">
        <v>1643</v>
      </c>
      <c r="F142" s="14" t="str">
        <f t="shared" si="10"/>
        <v>5月21日上午场</v>
      </c>
    </row>
    <row r="143" s="54" customFormat="1" ht="22" customHeight="1" spans="1:6">
      <c r="A143" s="14">
        <v>141</v>
      </c>
      <c r="B143" s="14" t="str">
        <f>"邵传杭"</f>
        <v>邵传杭</v>
      </c>
      <c r="C143" s="14" t="str">
        <f t="shared" si="8"/>
        <v>202213</v>
      </c>
      <c r="D143" s="14" t="str">
        <f t="shared" si="9"/>
        <v>女</v>
      </c>
      <c r="E143" s="59" t="s">
        <v>1644</v>
      </c>
      <c r="F143" s="14" t="str">
        <f t="shared" si="10"/>
        <v>5月21日上午场</v>
      </c>
    </row>
    <row r="144" s="54" customFormat="1" ht="22" customHeight="1" spans="1:6">
      <c r="A144" s="14">
        <v>142</v>
      </c>
      <c r="B144" s="14" t="str">
        <f>"王蝶"</f>
        <v>王蝶</v>
      </c>
      <c r="C144" s="14" t="str">
        <f t="shared" si="8"/>
        <v>202213</v>
      </c>
      <c r="D144" s="14" t="str">
        <f t="shared" si="9"/>
        <v>女</v>
      </c>
      <c r="E144" s="59" t="s">
        <v>1645</v>
      </c>
      <c r="F144" s="14" t="str">
        <f t="shared" si="10"/>
        <v>5月21日上午场</v>
      </c>
    </row>
    <row r="145" s="54" customFormat="1" ht="22" customHeight="1" spans="1:6">
      <c r="A145" s="14">
        <v>143</v>
      </c>
      <c r="B145" s="14" t="str">
        <f>"戴思玲"</f>
        <v>戴思玲</v>
      </c>
      <c r="C145" s="14" t="str">
        <f t="shared" si="8"/>
        <v>202213</v>
      </c>
      <c r="D145" s="14" t="str">
        <f t="shared" si="9"/>
        <v>女</v>
      </c>
      <c r="E145" s="59" t="s">
        <v>1646</v>
      </c>
      <c r="F145" s="14" t="str">
        <f t="shared" si="10"/>
        <v>5月21日上午场</v>
      </c>
    </row>
    <row r="146" s="54" customFormat="1" ht="22" customHeight="1" spans="1:6">
      <c r="A146" s="14">
        <v>144</v>
      </c>
      <c r="B146" s="14" t="str">
        <f>"汪晓岚"</f>
        <v>汪晓岚</v>
      </c>
      <c r="C146" s="14" t="str">
        <f t="shared" si="8"/>
        <v>202213</v>
      </c>
      <c r="D146" s="14" t="str">
        <f t="shared" si="9"/>
        <v>女</v>
      </c>
      <c r="E146" s="59" t="s">
        <v>653</v>
      </c>
      <c r="F146" s="14" t="str">
        <f t="shared" si="10"/>
        <v>5月21日上午场</v>
      </c>
    </row>
    <row r="147" s="54" customFormat="1" ht="22" customHeight="1" spans="1:6">
      <c r="A147" s="14">
        <v>145</v>
      </c>
      <c r="B147" s="14" t="str">
        <f>"倪萍"</f>
        <v>倪萍</v>
      </c>
      <c r="C147" s="14" t="str">
        <f t="shared" si="8"/>
        <v>202213</v>
      </c>
      <c r="D147" s="14" t="str">
        <f t="shared" si="9"/>
        <v>女</v>
      </c>
      <c r="E147" s="59" t="s">
        <v>1647</v>
      </c>
      <c r="F147" s="14" t="str">
        <f t="shared" si="10"/>
        <v>5月21日上午场</v>
      </c>
    </row>
    <row r="148" s="54" customFormat="1" ht="22" customHeight="1" spans="1:6">
      <c r="A148" s="14">
        <v>146</v>
      </c>
      <c r="B148" s="14" t="str">
        <f>"刘子豪"</f>
        <v>刘子豪</v>
      </c>
      <c r="C148" s="14" t="str">
        <f t="shared" ref="C148:C158" si="11">"202214"</f>
        <v>202214</v>
      </c>
      <c r="D148" s="14" t="str">
        <f t="shared" ref="D148:D158" si="12">"男"</f>
        <v>男</v>
      </c>
      <c r="E148" s="59" t="s">
        <v>1648</v>
      </c>
      <c r="F148" s="14" t="str">
        <f t="shared" ref="F148:F158" si="13">"5月21日下午场"</f>
        <v>5月21日下午场</v>
      </c>
    </row>
    <row r="149" s="54" customFormat="1" ht="22" customHeight="1" spans="1:6">
      <c r="A149" s="14">
        <v>147</v>
      </c>
      <c r="B149" s="14" t="str">
        <f>"王千远"</f>
        <v>王千远</v>
      </c>
      <c r="C149" s="14" t="str">
        <f t="shared" si="11"/>
        <v>202214</v>
      </c>
      <c r="D149" s="14" t="str">
        <f t="shared" si="12"/>
        <v>男</v>
      </c>
      <c r="E149" s="59" t="s">
        <v>1649</v>
      </c>
      <c r="F149" s="14" t="str">
        <f t="shared" si="13"/>
        <v>5月21日下午场</v>
      </c>
    </row>
    <row r="150" s="54" customFormat="1" ht="22" customHeight="1" spans="1:6">
      <c r="A150" s="14">
        <v>148</v>
      </c>
      <c r="B150" s="14" t="str">
        <f>"宋鹏"</f>
        <v>宋鹏</v>
      </c>
      <c r="C150" s="14" t="str">
        <f t="shared" si="11"/>
        <v>202214</v>
      </c>
      <c r="D150" s="14" t="str">
        <f t="shared" si="12"/>
        <v>男</v>
      </c>
      <c r="E150" s="59" t="s">
        <v>1650</v>
      </c>
      <c r="F150" s="14" t="str">
        <f t="shared" si="13"/>
        <v>5月21日下午场</v>
      </c>
    </row>
    <row r="151" s="54" customFormat="1" ht="22" customHeight="1" spans="1:6">
      <c r="A151" s="14">
        <v>149</v>
      </c>
      <c r="B151" s="14" t="str">
        <f>"穆扬"</f>
        <v>穆扬</v>
      </c>
      <c r="C151" s="14" t="str">
        <f t="shared" si="11"/>
        <v>202214</v>
      </c>
      <c r="D151" s="14" t="str">
        <f t="shared" si="12"/>
        <v>男</v>
      </c>
      <c r="E151" s="59" t="s">
        <v>855</v>
      </c>
      <c r="F151" s="14" t="str">
        <f t="shared" si="13"/>
        <v>5月21日下午场</v>
      </c>
    </row>
    <row r="152" s="54" customFormat="1" ht="22" customHeight="1" spans="1:6">
      <c r="A152" s="14">
        <v>150</v>
      </c>
      <c r="B152" s="14" t="str">
        <f>"刘杰"</f>
        <v>刘杰</v>
      </c>
      <c r="C152" s="14" t="str">
        <f t="shared" si="11"/>
        <v>202214</v>
      </c>
      <c r="D152" s="14" t="str">
        <f t="shared" si="12"/>
        <v>男</v>
      </c>
      <c r="E152" s="59" t="s">
        <v>1651</v>
      </c>
      <c r="F152" s="14" t="str">
        <f t="shared" si="13"/>
        <v>5月21日下午场</v>
      </c>
    </row>
    <row r="153" s="54" customFormat="1" ht="22" customHeight="1" spans="1:6">
      <c r="A153" s="14">
        <v>151</v>
      </c>
      <c r="B153" s="14" t="str">
        <f>"潘登"</f>
        <v>潘登</v>
      </c>
      <c r="C153" s="14" t="str">
        <f t="shared" si="11"/>
        <v>202214</v>
      </c>
      <c r="D153" s="14" t="str">
        <f t="shared" si="12"/>
        <v>男</v>
      </c>
      <c r="E153" s="59" t="s">
        <v>1652</v>
      </c>
      <c r="F153" s="14" t="str">
        <f t="shared" si="13"/>
        <v>5月21日下午场</v>
      </c>
    </row>
    <row r="154" s="54" customFormat="1" ht="22" customHeight="1" spans="1:6">
      <c r="A154" s="14">
        <v>152</v>
      </c>
      <c r="B154" s="14" t="str">
        <f>"邢正祥"</f>
        <v>邢正祥</v>
      </c>
      <c r="C154" s="14" t="str">
        <f t="shared" si="11"/>
        <v>202214</v>
      </c>
      <c r="D154" s="14" t="str">
        <f t="shared" si="12"/>
        <v>男</v>
      </c>
      <c r="E154" s="59" t="s">
        <v>1653</v>
      </c>
      <c r="F154" s="14" t="str">
        <f t="shared" si="13"/>
        <v>5月21日下午场</v>
      </c>
    </row>
    <row r="155" s="54" customFormat="1" ht="22" customHeight="1" spans="1:6">
      <c r="A155" s="14">
        <v>153</v>
      </c>
      <c r="B155" s="14" t="str">
        <f>"王威"</f>
        <v>王威</v>
      </c>
      <c r="C155" s="14" t="str">
        <f t="shared" si="11"/>
        <v>202214</v>
      </c>
      <c r="D155" s="14" t="str">
        <f t="shared" si="12"/>
        <v>男</v>
      </c>
      <c r="E155" s="59" t="s">
        <v>1654</v>
      </c>
      <c r="F155" s="14" t="str">
        <f t="shared" si="13"/>
        <v>5月21日下午场</v>
      </c>
    </row>
    <row r="156" s="54" customFormat="1" ht="22" customHeight="1" spans="1:6">
      <c r="A156" s="14">
        <v>154</v>
      </c>
      <c r="B156" s="14" t="str">
        <f>"王伟岸"</f>
        <v>王伟岸</v>
      </c>
      <c r="C156" s="14" t="str">
        <f t="shared" si="11"/>
        <v>202214</v>
      </c>
      <c r="D156" s="14" t="str">
        <f t="shared" si="12"/>
        <v>男</v>
      </c>
      <c r="E156" s="59" t="s">
        <v>1655</v>
      </c>
      <c r="F156" s="14" t="str">
        <f t="shared" si="13"/>
        <v>5月21日下午场</v>
      </c>
    </row>
    <row r="157" s="54" customFormat="1" ht="22" customHeight="1" spans="1:6">
      <c r="A157" s="14">
        <v>155</v>
      </c>
      <c r="B157" s="14" t="str">
        <f>"易超"</f>
        <v>易超</v>
      </c>
      <c r="C157" s="14" t="str">
        <f t="shared" si="11"/>
        <v>202214</v>
      </c>
      <c r="D157" s="14" t="str">
        <f t="shared" si="12"/>
        <v>男</v>
      </c>
      <c r="E157" s="59" t="s">
        <v>1656</v>
      </c>
      <c r="F157" s="14" t="str">
        <f t="shared" si="13"/>
        <v>5月21日下午场</v>
      </c>
    </row>
    <row r="158" s="54" customFormat="1" ht="22" customHeight="1" spans="1:6">
      <c r="A158" s="14">
        <v>156</v>
      </c>
      <c r="B158" s="14" t="str">
        <f>"王啸"</f>
        <v>王啸</v>
      </c>
      <c r="C158" s="14" t="str">
        <f t="shared" si="11"/>
        <v>202214</v>
      </c>
      <c r="D158" s="14" t="str">
        <f t="shared" si="12"/>
        <v>男</v>
      </c>
      <c r="E158" s="59" t="s">
        <v>1657</v>
      </c>
      <c r="F158" s="14" t="str">
        <f t="shared" si="13"/>
        <v>5月21日下午场</v>
      </c>
    </row>
    <row r="159" s="54" customFormat="1" ht="22" customHeight="1" spans="1:6">
      <c r="A159" s="14">
        <v>157</v>
      </c>
      <c r="B159" s="14" t="str">
        <f>"单璐"</f>
        <v>单璐</v>
      </c>
      <c r="C159" s="14" t="str">
        <f t="shared" ref="C159:C221" si="14">"202215"</f>
        <v>202215</v>
      </c>
      <c r="D159" s="14" t="str">
        <f t="shared" ref="D159:D221" si="15">"女"</f>
        <v>女</v>
      </c>
      <c r="E159" s="59" t="s">
        <v>1593</v>
      </c>
      <c r="F159" s="14" t="str">
        <f t="shared" ref="F159:F221" si="16">"5月21日上午场"</f>
        <v>5月21日上午场</v>
      </c>
    </row>
    <row r="160" s="54" customFormat="1" ht="22" customHeight="1" spans="1:6">
      <c r="A160" s="14">
        <v>158</v>
      </c>
      <c r="B160" s="14" t="str">
        <f>"胡晓敏"</f>
        <v>胡晓敏</v>
      </c>
      <c r="C160" s="14" t="str">
        <f t="shared" si="14"/>
        <v>202215</v>
      </c>
      <c r="D160" s="14" t="str">
        <f t="shared" si="15"/>
        <v>女</v>
      </c>
      <c r="E160" s="59" t="s">
        <v>115</v>
      </c>
      <c r="F160" s="14" t="str">
        <f t="shared" si="16"/>
        <v>5月21日上午场</v>
      </c>
    </row>
    <row r="161" s="54" customFormat="1" ht="22" customHeight="1" spans="1:6">
      <c r="A161" s="14">
        <v>159</v>
      </c>
      <c r="B161" s="14" t="str">
        <f>"华中劲"</f>
        <v>华中劲</v>
      </c>
      <c r="C161" s="14" t="str">
        <f t="shared" si="14"/>
        <v>202215</v>
      </c>
      <c r="D161" s="14" t="str">
        <f t="shared" si="15"/>
        <v>女</v>
      </c>
      <c r="E161" s="59" t="s">
        <v>1658</v>
      </c>
      <c r="F161" s="14" t="str">
        <f t="shared" si="16"/>
        <v>5月21日上午场</v>
      </c>
    </row>
    <row r="162" s="54" customFormat="1" ht="22" customHeight="1" spans="1:6">
      <c r="A162" s="14">
        <v>160</v>
      </c>
      <c r="B162" s="14" t="str">
        <f>"李玲"</f>
        <v>李玲</v>
      </c>
      <c r="C162" s="14" t="str">
        <f t="shared" si="14"/>
        <v>202215</v>
      </c>
      <c r="D162" s="14" t="str">
        <f t="shared" si="15"/>
        <v>女</v>
      </c>
      <c r="E162" s="59" t="s">
        <v>1536</v>
      </c>
      <c r="F162" s="14" t="str">
        <f t="shared" si="16"/>
        <v>5月21日上午场</v>
      </c>
    </row>
    <row r="163" s="54" customFormat="1" ht="22" customHeight="1" spans="1:6">
      <c r="A163" s="14">
        <v>161</v>
      </c>
      <c r="B163" s="14" t="str">
        <f>"邵昕"</f>
        <v>邵昕</v>
      </c>
      <c r="C163" s="14" t="str">
        <f t="shared" si="14"/>
        <v>202215</v>
      </c>
      <c r="D163" s="14" t="str">
        <f t="shared" si="15"/>
        <v>女</v>
      </c>
      <c r="E163" s="59" t="s">
        <v>1597</v>
      </c>
      <c r="F163" s="14" t="str">
        <f t="shared" si="16"/>
        <v>5月21日上午场</v>
      </c>
    </row>
    <row r="164" s="54" customFormat="1" ht="22" customHeight="1" spans="1:6">
      <c r="A164" s="14">
        <v>162</v>
      </c>
      <c r="B164" s="14" t="str">
        <f>"邵孝飞"</f>
        <v>邵孝飞</v>
      </c>
      <c r="C164" s="14" t="str">
        <f t="shared" si="14"/>
        <v>202215</v>
      </c>
      <c r="D164" s="14" t="str">
        <f t="shared" si="15"/>
        <v>女</v>
      </c>
      <c r="E164" s="59" t="s">
        <v>1592</v>
      </c>
      <c r="F164" s="14" t="str">
        <f t="shared" si="16"/>
        <v>5月21日上午场</v>
      </c>
    </row>
    <row r="165" s="54" customFormat="1" ht="22" customHeight="1" spans="1:6">
      <c r="A165" s="14">
        <v>163</v>
      </c>
      <c r="B165" s="14" t="str">
        <f>"杨曼"</f>
        <v>杨曼</v>
      </c>
      <c r="C165" s="14" t="str">
        <f t="shared" si="14"/>
        <v>202215</v>
      </c>
      <c r="D165" s="14" t="str">
        <f t="shared" si="15"/>
        <v>女</v>
      </c>
      <c r="E165" s="59" t="s">
        <v>1659</v>
      </c>
      <c r="F165" s="14" t="str">
        <f t="shared" si="16"/>
        <v>5月21日上午场</v>
      </c>
    </row>
    <row r="166" s="54" customFormat="1" ht="22" customHeight="1" spans="1:6">
      <c r="A166" s="14">
        <v>164</v>
      </c>
      <c r="B166" s="14" t="str">
        <f>"郝美玲"</f>
        <v>郝美玲</v>
      </c>
      <c r="C166" s="14" t="str">
        <f t="shared" si="14"/>
        <v>202215</v>
      </c>
      <c r="D166" s="14" t="str">
        <f t="shared" si="15"/>
        <v>女</v>
      </c>
      <c r="E166" s="59" t="s">
        <v>1543</v>
      </c>
      <c r="F166" s="14" t="str">
        <f t="shared" si="16"/>
        <v>5月21日上午场</v>
      </c>
    </row>
    <row r="167" s="54" customFormat="1" ht="22" customHeight="1" spans="1:6">
      <c r="A167" s="14">
        <v>165</v>
      </c>
      <c r="B167" s="14" t="str">
        <f>"丁蔷薇"</f>
        <v>丁蔷薇</v>
      </c>
      <c r="C167" s="14" t="str">
        <f t="shared" si="14"/>
        <v>202215</v>
      </c>
      <c r="D167" s="14" t="str">
        <f t="shared" si="15"/>
        <v>女</v>
      </c>
      <c r="E167" s="59" t="s">
        <v>1660</v>
      </c>
      <c r="F167" s="14" t="str">
        <f t="shared" si="16"/>
        <v>5月21日上午场</v>
      </c>
    </row>
    <row r="168" s="54" customFormat="1" ht="22" customHeight="1" spans="1:6">
      <c r="A168" s="14">
        <v>166</v>
      </c>
      <c r="B168" s="14" t="str">
        <f>"邵晨"</f>
        <v>邵晨</v>
      </c>
      <c r="C168" s="14" t="str">
        <f t="shared" si="14"/>
        <v>202215</v>
      </c>
      <c r="D168" s="14" t="str">
        <f t="shared" si="15"/>
        <v>女</v>
      </c>
      <c r="E168" s="59" t="s">
        <v>1588</v>
      </c>
      <c r="F168" s="14" t="str">
        <f t="shared" si="16"/>
        <v>5月21日上午场</v>
      </c>
    </row>
    <row r="169" s="54" customFormat="1" ht="22" customHeight="1" spans="1:6">
      <c r="A169" s="14">
        <v>167</v>
      </c>
      <c r="B169" s="14" t="str">
        <f>"李迎春"</f>
        <v>李迎春</v>
      </c>
      <c r="C169" s="14" t="str">
        <f t="shared" si="14"/>
        <v>202215</v>
      </c>
      <c r="D169" s="14" t="str">
        <f t="shared" si="15"/>
        <v>女</v>
      </c>
      <c r="E169" s="59" t="s">
        <v>1661</v>
      </c>
      <c r="F169" s="14" t="str">
        <f t="shared" si="16"/>
        <v>5月21日上午场</v>
      </c>
    </row>
    <row r="170" s="54" customFormat="1" ht="22" customHeight="1" spans="1:6">
      <c r="A170" s="14">
        <v>168</v>
      </c>
      <c r="B170" s="14" t="str">
        <f>"吴忠涵"</f>
        <v>吴忠涵</v>
      </c>
      <c r="C170" s="14" t="str">
        <f t="shared" si="14"/>
        <v>202215</v>
      </c>
      <c r="D170" s="14" t="str">
        <f t="shared" si="15"/>
        <v>女</v>
      </c>
      <c r="E170" s="59" t="s">
        <v>55</v>
      </c>
      <c r="F170" s="14" t="str">
        <f t="shared" si="16"/>
        <v>5月21日上午场</v>
      </c>
    </row>
    <row r="171" s="54" customFormat="1" ht="22" customHeight="1" spans="1:6">
      <c r="A171" s="14">
        <v>169</v>
      </c>
      <c r="B171" s="14" t="str">
        <f>"陈群逸"</f>
        <v>陈群逸</v>
      </c>
      <c r="C171" s="14" t="str">
        <f t="shared" si="14"/>
        <v>202215</v>
      </c>
      <c r="D171" s="14" t="str">
        <f t="shared" si="15"/>
        <v>女</v>
      </c>
      <c r="E171" s="59" t="s">
        <v>115</v>
      </c>
      <c r="F171" s="14" t="str">
        <f t="shared" si="16"/>
        <v>5月21日上午场</v>
      </c>
    </row>
    <row r="172" s="54" customFormat="1" ht="22" customHeight="1" spans="1:6">
      <c r="A172" s="14">
        <v>170</v>
      </c>
      <c r="B172" s="14" t="str">
        <f>"王孟涵"</f>
        <v>王孟涵</v>
      </c>
      <c r="C172" s="14" t="str">
        <f t="shared" si="14"/>
        <v>202215</v>
      </c>
      <c r="D172" s="14" t="str">
        <f t="shared" si="15"/>
        <v>女</v>
      </c>
      <c r="E172" s="59" t="s">
        <v>1662</v>
      </c>
      <c r="F172" s="14" t="str">
        <f t="shared" si="16"/>
        <v>5月21日上午场</v>
      </c>
    </row>
    <row r="173" s="54" customFormat="1" ht="22" customHeight="1" spans="1:6">
      <c r="A173" s="14">
        <v>171</v>
      </c>
      <c r="B173" s="14" t="str">
        <f>"赵婷婷"</f>
        <v>赵婷婷</v>
      </c>
      <c r="C173" s="14" t="str">
        <f t="shared" si="14"/>
        <v>202215</v>
      </c>
      <c r="D173" s="14" t="str">
        <f t="shared" si="15"/>
        <v>女</v>
      </c>
      <c r="E173" s="59" t="s">
        <v>1663</v>
      </c>
      <c r="F173" s="14" t="str">
        <f t="shared" si="16"/>
        <v>5月21日上午场</v>
      </c>
    </row>
    <row r="174" s="54" customFormat="1" ht="22" customHeight="1" spans="1:6">
      <c r="A174" s="14">
        <v>172</v>
      </c>
      <c r="B174" s="14" t="str">
        <f>"高洁"</f>
        <v>高洁</v>
      </c>
      <c r="C174" s="14" t="str">
        <f t="shared" si="14"/>
        <v>202215</v>
      </c>
      <c r="D174" s="14" t="str">
        <f t="shared" si="15"/>
        <v>女</v>
      </c>
      <c r="E174" s="59" t="s">
        <v>1664</v>
      </c>
      <c r="F174" s="14" t="str">
        <f t="shared" si="16"/>
        <v>5月21日上午场</v>
      </c>
    </row>
    <row r="175" s="54" customFormat="1" ht="22" customHeight="1" spans="1:6">
      <c r="A175" s="14">
        <v>173</v>
      </c>
      <c r="B175" s="14" t="str">
        <f>"郑俊钰"</f>
        <v>郑俊钰</v>
      </c>
      <c r="C175" s="14" t="str">
        <f t="shared" si="14"/>
        <v>202215</v>
      </c>
      <c r="D175" s="14" t="str">
        <f t="shared" si="15"/>
        <v>女</v>
      </c>
      <c r="E175" s="59" t="s">
        <v>1552</v>
      </c>
      <c r="F175" s="14" t="str">
        <f t="shared" si="16"/>
        <v>5月21日上午场</v>
      </c>
    </row>
    <row r="176" s="54" customFormat="1" ht="22" customHeight="1" spans="1:6">
      <c r="A176" s="14">
        <v>174</v>
      </c>
      <c r="B176" s="14" t="str">
        <f>"周超"</f>
        <v>周超</v>
      </c>
      <c r="C176" s="14" t="str">
        <f t="shared" si="14"/>
        <v>202215</v>
      </c>
      <c r="D176" s="14" t="str">
        <f t="shared" si="15"/>
        <v>女</v>
      </c>
      <c r="E176" s="59" t="s">
        <v>1538</v>
      </c>
      <c r="F176" s="14" t="str">
        <f t="shared" si="16"/>
        <v>5月21日上午场</v>
      </c>
    </row>
    <row r="177" s="54" customFormat="1" ht="22" customHeight="1" spans="1:6">
      <c r="A177" s="14">
        <v>175</v>
      </c>
      <c r="B177" s="14" t="str">
        <f>"秦杰"</f>
        <v>秦杰</v>
      </c>
      <c r="C177" s="14" t="str">
        <f t="shared" si="14"/>
        <v>202215</v>
      </c>
      <c r="D177" s="14" t="str">
        <f t="shared" si="15"/>
        <v>女</v>
      </c>
      <c r="E177" s="59" t="s">
        <v>1665</v>
      </c>
      <c r="F177" s="14" t="str">
        <f t="shared" si="16"/>
        <v>5月21日上午场</v>
      </c>
    </row>
    <row r="178" s="54" customFormat="1" ht="22" customHeight="1" spans="1:6">
      <c r="A178" s="14">
        <v>176</v>
      </c>
      <c r="B178" s="14" t="str">
        <f>"程雨"</f>
        <v>程雨</v>
      </c>
      <c r="C178" s="14" t="str">
        <f t="shared" si="14"/>
        <v>202215</v>
      </c>
      <c r="D178" s="14" t="str">
        <f t="shared" si="15"/>
        <v>女</v>
      </c>
      <c r="E178" s="59" t="s">
        <v>1666</v>
      </c>
      <c r="F178" s="14" t="str">
        <f t="shared" si="16"/>
        <v>5月21日上午场</v>
      </c>
    </row>
    <row r="179" s="54" customFormat="1" ht="22" customHeight="1" spans="1:6">
      <c r="A179" s="14">
        <v>177</v>
      </c>
      <c r="B179" s="14" t="str">
        <f>"张婕"</f>
        <v>张婕</v>
      </c>
      <c r="C179" s="14" t="str">
        <f t="shared" si="14"/>
        <v>202215</v>
      </c>
      <c r="D179" s="14" t="str">
        <f t="shared" si="15"/>
        <v>女</v>
      </c>
      <c r="E179" s="59" t="s">
        <v>1623</v>
      </c>
      <c r="F179" s="14" t="str">
        <f t="shared" si="16"/>
        <v>5月21日上午场</v>
      </c>
    </row>
    <row r="180" s="54" customFormat="1" ht="22" customHeight="1" spans="1:6">
      <c r="A180" s="14">
        <v>178</v>
      </c>
      <c r="B180" s="14" t="str">
        <f>"桂宗敏"</f>
        <v>桂宗敏</v>
      </c>
      <c r="C180" s="14" t="str">
        <f t="shared" si="14"/>
        <v>202215</v>
      </c>
      <c r="D180" s="14" t="str">
        <f t="shared" si="15"/>
        <v>女</v>
      </c>
      <c r="E180" s="59" t="s">
        <v>1598</v>
      </c>
      <c r="F180" s="14" t="str">
        <f t="shared" si="16"/>
        <v>5月21日上午场</v>
      </c>
    </row>
    <row r="181" s="54" customFormat="1" ht="22" customHeight="1" spans="1:6">
      <c r="A181" s="14">
        <v>179</v>
      </c>
      <c r="B181" s="14" t="str">
        <f>"杨婕"</f>
        <v>杨婕</v>
      </c>
      <c r="C181" s="14" t="str">
        <f t="shared" si="14"/>
        <v>202215</v>
      </c>
      <c r="D181" s="14" t="str">
        <f t="shared" si="15"/>
        <v>女</v>
      </c>
      <c r="E181" s="59" t="s">
        <v>1639</v>
      </c>
      <c r="F181" s="14" t="str">
        <f t="shared" si="16"/>
        <v>5月21日上午场</v>
      </c>
    </row>
    <row r="182" s="54" customFormat="1" ht="22" customHeight="1" spans="1:6">
      <c r="A182" s="14">
        <v>180</v>
      </c>
      <c r="B182" s="14" t="str">
        <f>"董妍"</f>
        <v>董妍</v>
      </c>
      <c r="C182" s="14" t="str">
        <f t="shared" si="14"/>
        <v>202215</v>
      </c>
      <c r="D182" s="14" t="str">
        <f t="shared" si="15"/>
        <v>女</v>
      </c>
      <c r="E182" s="59" t="s">
        <v>1601</v>
      </c>
      <c r="F182" s="14" t="str">
        <f t="shared" si="16"/>
        <v>5月21日上午场</v>
      </c>
    </row>
    <row r="183" s="54" customFormat="1" ht="22" customHeight="1" spans="1:6">
      <c r="A183" s="14">
        <v>181</v>
      </c>
      <c r="B183" s="14" t="str">
        <f>"杨梦宇"</f>
        <v>杨梦宇</v>
      </c>
      <c r="C183" s="14" t="str">
        <f t="shared" si="14"/>
        <v>202215</v>
      </c>
      <c r="D183" s="14" t="str">
        <f t="shared" si="15"/>
        <v>女</v>
      </c>
      <c r="E183" s="59" t="s">
        <v>1667</v>
      </c>
      <c r="F183" s="14" t="str">
        <f t="shared" si="16"/>
        <v>5月21日上午场</v>
      </c>
    </row>
    <row r="184" s="54" customFormat="1" ht="22" customHeight="1" spans="1:6">
      <c r="A184" s="14">
        <v>182</v>
      </c>
      <c r="B184" s="14" t="str">
        <f>"李凯丽"</f>
        <v>李凯丽</v>
      </c>
      <c r="C184" s="14" t="str">
        <f t="shared" si="14"/>
        <v>202215</v>
      </c>
      <c r="D184" s="14" t="str">
        <f t="shared" si="15"/>
        <v>女</v>
      </c>
      <c r="E184" s="59" t="s">
        <v>165</v>
      </c>
      <c r="F184" s="14" t="str">
        <f t="shared" si="16"/>
        <v>5月21日上午场</v>
      </c>
    </row>
    <row r="185" s="54" customFormat="1" ht="22" customHeight="1" spans="1:6">
      <c r="A185" s="14">
        <v>183</v>
      </c>
      <c r="B185" s="14" t="str">
        <f>"张悦"</f>
        <v>张悦</v>
      </c>
      <c r="C185" s="14" t="str">
        <f t="shared" si="14"/>
        <v>202215</v>
      </c>
      <c r="D185" s="14" t="str">
        <f t="shared" si="15"/>
        <v>女</v>
      </c>
      <c r="E185" s="59" t="s">
        <v>1668</v>
      </c>
      <c r="F185" s="14" t="str">
        <f t="shared" si="16"/>
        <v>5月21日上午场</v>
      </c>
    </row>
    <row r="186" s="54" customFormat="1" ht="22" customHeight="1" spans="1:6">
      <c r="A186" s="14">
        <v>184</v>
      </c>
      <c r="B186" s="14" t="str">
        <f>"陈晶晶"</f>
        <v>陈晶晶</v>
      </c>
      <c r="C186" s="14" t="str">
        <f t="shared" si="14"/>
        <v>202215</v>
      </c>
      <c r="D186" s="14" t="str">
        <f t="shared" si="15"/>
        <v>女</v>
      </c>
      <c r="E186" s="59" t="s">
        <v>1579</v>
      </c>
      <c r="F186" s="14" t="str">
        <f t="shared" si="16"/>
        <v>5月21日上午场</v>
      </c>
    </row>
    <row r="187" s="54" customFormat="1" ht="22" customHeight="1" spans="1:6">
      <c r="A187" s="14">
        <v>185</v>
      </c>
      <c r="B187" s="14" t="str">
        <f>"孙方"</f>
        <v>孙方</v>
      </c>
      <c r="C187" s="14" t="str">
        <f t="shared" si="14"/>
        <v>202215</v>
      </c>
      <c r="D187" s="14" t="str">
        <f t="shared" si="15"/>
        <v>女</v>
      </c>
      <c r="E187" s="59" t="s">
        <v>1669</v>
      </c>
      <c r="F187" s="14" t="str">
        <f t="shared" si="16"/>
        <v>5月21日上午场</v>
      </c>
    </row>
    <row r="188" s="54" customFormat="1" ht="22" customHeight="1" spans="1:6">
      <c r="A188" s="14">
        <v>186</v>
      </c>
      <c r="B188" s="14" t="str">
        <f>"李莉"</f>
        <v>李莉</v>
      </c>
      <c r="C188" s="14" t="str">
        <f t="shared" si="14"/>
        <v>202215</v>
      </c>
      <c r="D188" s="14" t="str">
        <f t="shared" si="15"/>
        <v>女</v>
      </c>
      <c r="E188" s="59" t="s">
        <v>1670</v>
      </c>
      <c r="F188" s="14" t="str">
        <f t="shared" si="16"/>
        <v>5月21日上午场</v>
      </c>
    </row>
    <row r="189" s="54" customFormat="1" ht="22" customHeight="1" spans="1:6">
      <c r="A189" s="14">
        <v>187</v>
      </c>
      <c r="B189" s="14" t="str">
        <f>"田恒青"</f>
        <v>田恒青</v>
      </c>
      <c r="C189" s="14" t="str">
        <f t="shared" si="14"/>
        <v>202215</v>
      </c>
      <c r="D189" s="14" t="str">
        <f t="shared" si="15"/>
        <v>女</v>
      </c>
      <c r="E189" s="59" t="s">
        <v>1552</v>
      </c>
      <c r="F189" s="14" t="str">
        <f t="shared" si="16"/>
        <v>5月21日上午场</v>
      </c>
    </row>
    <row r="190" s="54" customFormat="1" ht="22" customHeight="1" spans="1:6">
      <c r="A190" s="14">
        <v>188</v>
      </c>
      <c r="B190" s="14" t="str">
        <f>"张锐"</f>
        <v>张锐</v>
      </c>
      <c r="C190" s="14" t="str">
        <f t="shared" si="14"/>
        <v>202215</v>
      </c>
      <c r="D190" s="14" t="str">
        <f t="shared" si="15"/>
        <v>女</v>
      </c>
      <c r="E190" s="59" t="s">
        <v>1671</v>
      </c>
      <c r="F190" s="14" t="str">
        <f t="shared" si="16"/>
        <v>5月21日上午场</v>
      </c>
    </row>
    <row r="191" s="54" customFormat="1" ht="22" customHeight="1" spans="1:6">
      <c r="A191" s="14">
        <v>189</v>
      </c>
      <c r="B191" s="14" t="str">
        <f>"周耀雅"</f>
        <v>周耀雅</v>
      </c>
      <c r="C191" s="14" t="str">
        <f t="shared" si="14"/>
        <v>202215</v>
      </c>
      <c r="D191" s="14" t="str">
        <f t="shared" si="15"/>
        <v>女</v>
      </c>
      <c r="E191" s="59" t="s">
        <v>1672</v>
      </c>
      <c r="F191" s="14" t="str">
        <f t="shared" si="16"/>
        <v>5月21日上午场</v>
      </c>
    </row>
    <row r="192" s="54" customFormat="1" ht="22" customHeight="1" spans="1:6">
      <c r="A192" s="14">
        <v>190</v>
      </c>
      <c r="B192" s="14" t="str">
        <f>"张启洁"</f>
        <v>张启洁</v>
      </c>
      <c r="C192" s="14" t="str">
        <f t="shared" si="14"/>
        <v>202215</v>
      </c>
      <c r="D192" s="14" t="str">
        <f t="shared" si="15"/>
        <v>女</v>
      </c>
      <c r="E192" s="59" t="s">
        <v>1673</v>
      </c>
      <c r="F192" s="14" t="str">
        <f t="shared" si="16"/>
        <v>5月21日上午场</v>
      </c>
    </row>
    <row r="193" s="54" customFormat="1" ht="22" customHeight="1" spans="1:6">
      <c r="A193" s="14">
        <v>191</v>
      </c>
      <c r="B193" s="14" t="str">
        <f>"张玉玲"</f>
        <v>张玉玲</v>
      </c>
      <c r="C193" s="14" t="str">
        <f t="shared" si="14"/>
        <v>202215</v>
      </c>
      <c r="D193" s="14" t="str">
        <f t="shared" si="15"/>
        <v>女</v>
      </c>
      <c r="E193" s="59" t="s">
        <v>1604</v>
      </c>
      <c r="F193" s="14" t="str">
        <f t="shared" si="16"/>
        <v>5月21日上午场</v>
      </c>
    </row>
    <row r="194" s="54" customFormat="1" ht="22" customHeight="1" spans="1:6">
      <c r="A194" s="14">
        <v>192</v>
      </c>
      <c r="B194" s="14" t="str">
        <f>"韩莉梅"</f>
        <v>韩莉梅</v>
      </c>
      <c r="C194" s="14" t="str">
        <f t="shared" si="14"/>
        <v>202215</v>
      </c>
      <c r="D194" s="14" t="str">
        <f t="shared" si="15"/>
        <v>女</v>
      </c>
      <c r="E194" s="59" t="s">
        <v>1674</v>
      </c>
      <c r="F194" s="14" t="str">
        <f t="shared" si="16"/>
        <v>5月21日上午场</v>
      </c>
    </row>
    <row r="195" s="54" customFormat="1" ht="22" customHeight="1" spans="1:6">
      <c r="A195" s="14">
        <v>193</v>
      </c>
      <c r="B195" s="14" t="str">
        <f>"张宇"</f>
        <v>张宇</v>
      </c>
      <c r="C195" s="14" t="str">
        <f t="shared" si="14"/>
        <v>202215</v>
      </c>
      <c r="D195" s="14" t="str">
        <f t="shared" si="15"/>
        <v>女</v>
      </c>
      <c r="E195" s="59" t="s">
        <v>1675</v>
      </c>
      <c r="F195" s="14" t="str">
        <f t="shared" si="16"/>
        <v>5月21日上午场</v>
      </c>
    </row>
    <row r="196" s="54" customFormat="1" ht="22" customHeight="1" spans="1:6">
      <c r="A196" s="14">
        <v>194</v>
      </c>
      <c r="B196" s="14" t="str">
        <f>"纪倩倩"</f>
        <v>纪倩倩</v>
      </c>
      <c r="C196" s="14" t="str">
        <f t="shared" si="14"/>
        <v>202215</v>
      </c>
      <c r="D196" s="14" t="str">
        <f t="shared" si="15"/>
        <v>女</v>
      </c>
      <c r="E196" s="59" t="s">
        <v>1676</v>
      </c>
      <c r="F196" s="14" t="str">
        <f t="shared" si="16"/>
        <v>5月21日上午场</v>
      </c>
    </row>
    <row r="197" s="54" customFormat="1" ht="22" customHeight="1" spans="1:6">
      <c r="A197" s="14">
        <v>195</v>
      </c>
      <c r="B197" s="14" t="str">
        <f>"涂友娟"</f>
        <v>涂友娟</v>
      </c>
      <c r="C197" s="14" t="str">
        <f t="shared" si="14"/>
        <v>202215</v>
      </c>
      <c r="D197" s="14" t="str">
        <f t="shared" si="15"/>
        <v>女</v>
      </c>
      <c r="E197" s="59" t="s">
        <v>1677</v>
      </c>
      <c r="F197" s="14" t="str">
        <f t="shared" si="16"/>
        <v>5月21日上午场</v>
      </c>
    </row>
    <row r="198" s="54" customFormat="1" ht="22" customHeight="1" spans="1:6">
      <c r="A198" s="14">
        <v>196</v>
      </c>
      <c r="B198" s="14" t="str">
        <f>"于澳"</f>
        <v>于澳</v>
      </c>
      <c r="C198" s="14" t="str">
        <f t="shared" si="14"/>
        <v>202215</v>
      </c>
      <c r="D198" s="14" t="str">
        <f t="shared" si="15"/>
        <v>女</v>
      </c>
      <c r="E198" s="59" t="s">
        <v>1538</v>
      </c>
      <c r="F198" s="14" t="str">
        <f t="shared" si="16"/>
        <v>5月21日上午场</v>
      </c>
    </row>
    <row r="199" s="54" customFormat="1" ht="22" customHeight="1" spans="1:6">
      <c r="A199" s="14">
        <v>197</v>
      </c>
      <c r="B199" s="14" t="str">
        <f>"华思雨"</f>
        <v>华思雨</v>
      </c>
      <c r="C199" s="14" t="str">
        <f t="shared" si="14"/>
        <v>202215</v>
      </c>
      <c r="D199" s="14" t="str">
        <f t="shared" si="15"/>
        <v>女</v>
      </c>
      <c r="E199" s="59" t="s">
        <v>1671</v>
      </c>
      <c r="F199" s="14" t="str">
        <f t="shared" si="16"/>
        <v>5月21日上午场</v>
      </c>
    </row>
    <row r="200" s="54" customFormat="1" ht="22" customHeight="1" spans="1:6">
      <c r="A200" s="14">
        <v>198</v>
      </c>
      <c r="B200" s="14" t="str">
        <f>"刘明薇"</f>
        <v>刘明薇</v>
      </c>
      <c r="C200" s="14" t="str">
        <f t="shared" si="14"/>
        <v>202215</v>
      </c>
      <c r="D200" s="14" t="str">
        <f t="shared" si="15"/>
        <v>女</v>
      </c>
      <c r="E200" s="59" t="s">
        <v>1678</v>
      </c>
      <c r="F200" s="14" t="str">
        <f t="shared" si="16"/>
        <v>5月21日上午场</v>
      </c>
    </row>
    <row r="201" s="54" customFormat="1" ht="22" customHeight="1" spans="1:6">
      <c r="A201" s="14">
        <v>199</v>
      </c>
      <c r="B201" s="14" t="str">
        <f>"欧阳佳惠"</f>
        <v>欧阳佳惠</v>
      </c>
      <c r="C201" s="14" t="str">
        <f t="shared" si="14"/>
        <v>202215</v>
      </c>
      <c r="D201" s="14" t="str">
        <f t="shared" si="15"/>
        <v>女</v>
      </c>
      <c r="E201" s="59" t="s">
        <v>19</v>
      </c>
      <c r="F201" s="14" t="str">
        <f t="shared" si="16"/>
        <v>5月21日上午场</v>
      </c>
    </row>
    <row r="202" s="54" customFormat="1" ht="22" customHeight="1" spans="1:6">
      <c r="A202" s="14">
        <v>200</v>
      </c>
      <c r="B202" s="14" t="str">
        <f>"何志敏"</f>
        <v>何志敏</v>
      </c>
      <c r="C202" s="14" t="str">
        <f t="shared" si="14"/>
        <v>202215</v>
      </c>
      <c r="D202" s="14" t="str">
        <f t="shared" si="15"/>
        <v>女</v>
      </c>
      <c r="E202" s="59" t="s">
        <v>1673</v>
      </c>
      <c r="F202" s="14" t="str">
        <f t="shared" si="16"/>
        <v>5月21日上午场</v>
      </c>
    </row>
    <row r="203" s="54" customFormat="1" ht="22" customHeight="1" spans="1:6">
      <c r="A203" s="14">
        <v>201</v>
      </c>
      <c r="B203" s="14" t="str">
        <f>"张冬雪"</f>
        <v>张冬雪</v>
      </c>
      <c r="C203" s="14" t="str">
        <f t="shared" si="14"/>
        <v>202215</v>
      </c>
      <c r="D203" s="14" t="str">
        <f t="shared" si="15"/>
        <v>女</v>
      </c>
      <c r="E203" s="59" t="s">
        <v>1679</v>
      </c>
      <c r="F203" s="14" t="str">
        <f t="shared" si="16"/>
        <v>5月21日上午场</v>
      </c>
    </row>
    <row r="204" s="54" customFormat="1" ht="22" customHeight="1" spans="1:6">
      <c r="A204" s="14">
        <v>202</v>
      </c>
      <c r="B204" s="14" t="str">
        <f>"葛华巧"</f>
        <v>葛华巧</v>
      </c>
      <c r="C204" s="14" t="str">
        <f t="shared" si="14"/>
        <v>202215</v>
      </c>
      <c r="D204" s="14" t="str">
        <f t="shared" si="15"/>
        <v>女</v>
      </c>
      <c r="E204" s="59" t="s">
        <v>1680</v>
      </c>
      <c r="F204" s="14" t="str">
        <f t="shared" si="16"/>
        <v>5月21日上午场</v>
      </c>
    </row>
    <row r="205" s="54" customFormat="1" ht="22" customHeight="1" spans="1:6">
      <c r="A205" s="14">
        <v>203</v>
      </c>
      <c r="B205" s="14" t="str">
        <f>"彭雪"</f>
        <v>彭雪</v>
      </c>
      <c r="C205" s="14" t="str">
        <f t="shared" si="14"/>
        <v>202215</v>
      </c>
      <c r="D205" s="14" t="str">
        <f t="shared" si="15"/>
        <v>女</v>
      </c>
      <c r="E205" s="59" t="s">
        <v>1681</v>
      </c>
      <c r="F205" s="14" t="str">
        <f t="shared" si="16"/>
        <v>5月21日上午场</v>
      </c>
    </row>
    <row r="206" s="54" customFormat="1" ht="22" customHeight="1" spans="1:6">
      <c r="A206" s="14">
        <v>204</v>
      </c>
      <c r="B206" s="14" t="str">
        <f>"童彤"</f>
        <v>童彤</v>
      </c>
      <c r="C206" s="14" t="str">
        <f t="shared" si="14"/>
        <v>202215</v>
      </c>
      <c r="D206" s="14" t="str">
        <f t="shared" si="15"/>
        <v>女</v>
      </c>
      <c r="E206" s="59" t="s">
        <v>1682</v>
      </c>
      <c r="F206" s="14" t="str">
        <f t="shared" si="16"/>
        <v>5月21日上午场</v>
      </c>
    </row>
    <row r="207" s="54" customFormat="1" ht="22" customHeight="1" spans="1:6">
      <c r="A207" s="14">
        <v>205</v>
      </c>
      <c r="B207" s="14" t="str">
        <f>"叶笑笑"</f>
        <v>叶笑笑</v>
      </c>
      <c r="C207" s="14" t="str">
        <f t="shared" si="14"/>
        <v>202215</v>
      </c>
      <c r="D207" s="14" t="str">
        <f t="shared" si="15"/>
        <v>女</v>
      </c>
      <c r="E207" s="59" t="s">
        <v>1605</v>
      </c>
      <c r="F207" s="14" t="str">
        <f t="shared" si="16"/>
        <v>5月21日上午场</v>
      </c>
    </row>
    <row r="208" s="54" customFormat="1" ht="22" customHeight="1" spans="1:6">
      <c r="A208" s="14">
        <v>206</v>
      </c>
      <c r="B208" s="14" t="str">
        <f>"吴雪萍"</f>
        <v>吴雪萍</v>
      </c>
      <c r="C208" s="14" t="str">
        <f t="shared" si="14"/>
        <v>202215</v>
      </c>
      <c r="D208" s="14" t="str">
        <f t="shared" si="15"/>
        <v>女</v>
      </c>
      <c r="E208" s="59" t="s">
        <v>1683</v>
      </c>
      <c r="F208" s="14" t="str">
        <f t="shared" si="16"/>
        <v>5月21日上午场</v>
      </c>
    </row>
    <row r="209" s="54" customFormat="1" ht="22" customHeight="1" spans="1:6">
      <c r="A209" s="14">
        <v>207</v>
      </c>
      <c r="B209" s="14" t="str">
        <f>"黄颖"</f>
        <v>黄颖</v>
      </c>
      <c r="C209" s="14" t="str">
        <f t="shared" si="14"/>
        <v>202215</v>
      </c>
      <c r="D209" s="14" t="str">
        <f t="shared" si="15"/>
        <v>女</v>
      </c>
      <c r="E209" s="59" t="s">
        <v>1684</v>
      </c>
      <c r="F209" s="14" t="str">
        <f t="shared" si="16"/>
        <v>5月21日上午场</v>
      </c>
    </row>
    <row r="210" s="54" customFormat="1" ht="22" customHeight="1" spans="1:6">
      <c r="A210" s="14">
        <v>208</v>
      </c>
      <c r="B210" s="14" t="str">
        <f>"张红玉"</f>
        <v>张红玉</v>
      </c>
      <c r="C210" s="14" t="str">
        <f t="shared" si="14"/>
        <v>202215</v>
      </c>
      <c r="D210" s="14" t="str">
        <f t="shared" si="15"/>
        <v>女</v>
      </c>
      <c r="E210" s="59" t="s">
        <v>1685</v>
      </c>
      <c r="F210" s="14" t="str">
        <f t="shared" si="16"/>
        <v>5月21日上午场</v>
      </c>
    </row>
    <row r="211" s="54" customFormat="1" ht="22" customHeight="1" spans="1:6">
      <c r="A211" s="14">
        <v>209</v>
      </c>
      <c r="B211" s="14" t="str">
        <f>"张文静"</f>
        <v>张文静</v>
      </c>
      <c r="C211" s="14" t="str">
        <f t="shared" si="14"/>
        <v>202215</v>
      </c>
      <c r="D211" s="14" t="str">
        <f t="shared" si="15"/>
        <v>女</v>
      </c>
      <c r="E211" s="59" t="s">
        <v>1686</v>
      </c>
      <c r="F211" s="14" t="str">
        <f t="shared" si="16"/>
        <v>5月21日上午场</v>
      </c>
    </row>
    <row r="212" s="54" customFormat="1" ht="22" customHeight="1" spans="1:6">
      <c r="A212" s="14">
        <v>210</v>
      </c>
      <c r="B212" s="14" t="str">
        <f>"陈祖贤"</f>
        <v>陈祖贤</v>
      </c>
      <c r="C212" s="14" t="str">
        <f t="shared" si="14"/>
        <v>202215</v>
      </c>
      <c r="D212" s="14" t="str">
        <f t="shared" si="15"/>
        <v>女</v>
      </c>
      <c r="E212" s="59" t="s">
        <v>1687</v>
      </c>
      <c r="F212" s="14" t="str">
        <f t="shared" si="16"/>
        <v>5月21日上午场</v>
      </c>
    </row>
    <row r="213" s="54" customFormat="1" ht="22" customHeight="1" spans="1:6">
      <c r="A213" s="14">
        <v>211</v>
      </c>
      <c r="B213" s="14" t="str">
        <f>"王雨薇"</f>
        <v>王雨薇</v>
      </c>
      <c r="C213" s="14" t="str">
        <f t="shared" si="14"/>
        <v>202215</v>
      </c>
      <c r="D213" s="14" t="str">
        <f t="shared" si="15"/>
        <v>女</v>
      </c>
      <c r="E213" s="59" t="s">
        <v>1579</v>
      </c>
      <c r="F213" s="14" t="str">
        <f t="shared" si="16"/>
        <v>5月21日上午场</v>
      </c>
    </row>
    <row r="214" s="54" customFormat="1" ht="22" customHeight="1" spans="1:6">
      <c r="A214" s="14">
        <v>212</v>
      </c>
      <c r="B214" s="14" t="str">
        <f>"徐国英"</f>
        <v>徐国英</v>
      </c>
      <c r="C214" s="14" t="str">
        <f t="shared" si="14"/>
        <v>202215</v>
      </c>
      <c r="D214" s="14" t="str">
        <f t="shared" si="15"/>
        <v>女</v>
      </c>
      <c r="E214" s="59" t="s">
        <v>1688</v>
      </c>
      <c r="F214" s="14" t="str">
        <f t="shared" si="16"/>
        <v>5月21日上午场</v>
      </c>
    </row>
    <row r="215" s="54" customFormat="1" ht="22" customHeight="1" spans="1:6">
      <c r="A215" s="14">
        <v>213</v>
      </c>
      <c r="B215" s="14" t="str">
        <f>"张莹"</f>
        <v>张莹</v>
      </c>
      <c r="C215" s="14" t="str">
        <f t="shared" si="14"/>
        <v>202215</v>
      </c>
      <c r="D215" s="14" t="str">
        <f t="shared" si="15"/>
        <v>女</v>
      </c>
      <c r="E215" s="59" t="s">
        <v>1689</v>
      </c>
      <c r="F215" s="14" t="str">
        <f t="shared" si="16"/>
        <v>5月21日上午场</v>
      </c>
    </row>
    <row r="216" s="54" customFormat="1" ht="22" customHeight="1" spans="1:6">
      <c r="A216" s="14">
        <v>214</v>
      </c>
      <c r="B216" s="14" t="str">
        <f>"刘佩"</f>
        <v>刘佩</v>
      </c>
      <c r="C216" s="14" t="str">
        <f t="shared" si="14"/>
        <v>202215</v>
      </c>
      <c r="D216" s="14" t="str">
        <f t="shared" si="15"/>
        <v>女</v>
      </c>
      <c r="E216" s="59" t="s">
        <v>1690</v>
      </c>
      <c r="F216" s="14" t="str">
        <f t="shared" si="16"/>
        <v>5月21日上午场</v>
      </c>
    </row>
    <row r="217" s="54" customFormat="1" ht="22" customHeight="1" spans="1:6">
      <c r="A217" s="14">
        <v>215</v>
      </c>
      <c r="B217" s="14" t="str">
        <f>"张立雨"</f>
        <v>张立雨</v>
      </c>
      <c r="C217" s="14" t="str">
        <f t="shared" si="14"/>
        <v>202215</v>
      </c>
      <c r="D217" s="14" t="str">
        <f t="shared" si="15"/>
        <v>女</v>
      </c>
      <c r="E217" s="59" t="s">
        <v>1691</v>
      </c>
      <c r="F217" s="14" t="str">
        <f t="shared" si="16"/>
        <v>5月21日上午场</v>
      </c>
    </row>
    <row r="218" s="54" customFormat="1" ht="22" customHeight="1" spans="1:6">
      <c r="A218" s="14">
        <v>216</v>
      </c>
      <c r="B218" s="14" t="str">
        <f>"马乐婷"</f>
        <v>马乐婷</v>
      </c>
      <c r="C218" s="14" t="str">
        <f t="shared" si="14"/>
        <v>202215</v>
      </c>
      <c r="D218" s="14" t="str">
        <f t="shared" si="15"/>
        <v>女</v>
      </c>
      <c r="E218" s="59" t="s">
        <v>1692</v>
      </c>
      <c r="F218" s="14" t="str">
        <f t="shared" si="16"/>
        <v>5月21日上午场</v>
      </c>
    </row>
    <row r="219" s="54" customFormat="1" ht="22" customHeight="1" spans="1:6">
      <c r="A219" s="14">
        <v>217</v>
      </c>
      <c r="B219" s="14" t="str">
        <f>"付敏"</f>
        <v>付敏</v>
      </c>
      <c r="C219" s="14" t="str">
        <f t="shared" si="14"/>
        <v>202215</v>
      </c>
      <c r="D219" s="14" t="str">
        <f t="shared" si="15"/>
        <v>女</v>
      </c>
      <c r="E219" s="59" t="s">
        <v>1693</v>
      </c>
      <c r="F219" s="14" t="str">
        <f t="shared" si="16"/>
        <v>5月21日上午场</v>
      </c>
    </row>
    <row r="220" s="54" customFormat="1" ht="22" customHeight="1" spans="1:6">
      <c r="A220" s="14">
        <v>218</v>
      </c>
      <c r="B220" s="14" t="str">
        <f>"张洁"</f>
        <v>张洁</v>
      </c>
      <c r="C220" s="14" t="str">
        <f t="shared" si="14"/>
        <v>202215</v>
      </c>
      <c r="D220" s="14" t="str">
        <f t="shared" si="15"/>
        <v>女</v>
      </c>
      <c r="E220" s="59" t="s">
        <v>1694</v>
      </c>
      <c r="F220" s="14" t="str">
        <f t="shared" si="16"/>
        <v>5月21日上午场</v>
      </c>
    </row>
    <row r="221" s="54" customFormat="1" ht="22" customHeight="1" spans="1:6">
      <c r="A221" s="14">
        <v>219</v>
      </c>
      <c r="B221" s="14" t="str">
        <f>"赵永洁"</f>
        <v>赵永洁</v>
      </c>
      <c r="C221" s="14" t="str">
        <f t="shared" si="14"/>
        <v>202215</v>
      </c>
      <c r="D221" s="14" t="str">
        <f t="shared" si="15"/>
        <v>女</v>
      </c>
      <c r="E221" s="59" t="s">
        <v>1695</v>
      </c>
      <c r="F221" s="14" t="str">
        <f t="shared" si="16"/>
        <v>5月21日上午场</v>
      </c>
    </row>
    <row r="222" s="54" customFormat="1" ht="22" customHeight="1" spans="1:6">
      <c r="A222" s="14">
        <v>220</v>
      </c>
      <c r="B222" s="14" t="str">
        <f>"桂美元"</f>
        <v>桂美元</v>
      </c>
      <c r="C222" s="14" t="str">
        <f t="shared" ref="C222:C265" si="17">"202216"</f>
        <v>202216</v>
      </c>
      <c r="D222" s="14" t="str">
        <f t="shared" ref="D222:D285" si="18">"男"</f>
        <v>男</v>
      </c>
      <c r="E222" s="59" t="s">
        <v>1696</v>
      </c>
      <c r="F222" s="14" t="str">
        <f t="shared" ref="F222:F285" si="19">"5月21日下午场"</f>
        <v>5月21日下午场</v>
      </c>
    </row>
    <row r="223" s="54" customFormat="1" ht="22" customHeight="1" spans="1:6">
      <c r="A223" s="14">
        <v>221</v>
      </c>
      <c r="B223" s="14" t="str">
        <f>"龚来亮"</f>
        <v>龚来亮</v>
      </c>
      <c r="C223" s="14" t="str">
        <f t="shared" si="17"/>
        <v>202216</v>
      </c>
      <c r="D223" s="14" t="str">
        <f t="shared" si="18"/>
        <v>男</v>
      </c>
      <c r="E223" s="59" t="s">
        <v>1697</v>
      </c>
      <c r="F223" s="14" t="str">
        <f t="shared" si="19"/>
        <v>5月21日下午场</v>
      </c>
    </row>
    <row r="224" s="54" customFormat="1" ht="22" customHeight="1" spans="1:6">
      <c r="A224" s="14">
        <v>222</v>
      </c>
      <c r="B224" s="14" t="str">
        <f>"武秀文"</f>
        <v>武秀文</v>
      </c>
      <c r="C224" s="14" t="str">
        <f t="shared" si="17"/>
        <v>202216</v>
      </c>
      <c r="D224" s="14" t="str">
        <f t="shared" si="18"/>
        <v>男</v>
      </c>
      <c r="E224" s="59" t="s">
        <v>1698</v>
      </c>
      <c r="F224" s="14" t="str">
        <f t="shared" si="19"/>
        <v>5月21日下午场</v>
      </c>
    </row>
    <row r="225" s="54" customFormat="1" ht="22" customHeight="1" spans="1:6">
      <c r="A225" s="14">
        <v>223</v>
      </c>
      <c r="B225" s="14" t="str">
        <f>"徐锐"</f>
        <v>徐锐</v>
      </c>
      <c r="C225" s="14" t="str">
        <f t="shared" si="17"/>
        <v>202216</v>
      </c>
      <c r="D225" s="14" t="str">
        <f t="shared" si="18"/>
        <v>男</v>
      </c>
      <c r="E225" s="59" t="s">
        <v>1699</v>
      </c>
      <c r="F225" s="14" t="str">
        <f t="shared" si="19"/>
        <v>5月21日下午场</v>
      </c>
    </row>
    <row r="226" s="54" customFormat="1" ht="22" customHeight="1" spans="1:6">
      <c r="A226" s="14">
        <v>224</v>
      </c>
      <c r="B226" s="14" t="str">
        <f>"刘安鑫"</f>
        <v>刘安鑫</v>
      </c>
      <c r="C226" s="14" t="str">
        <f t="shared" si="17"/>
        <v>202216</v>
      </c>
      <c r="D226" s="14" t="str">
        <f t="shared" si="18"/>
        <v>男</v>
      </c>
      <c r="E226" s="59" t="s">
        <v>1700</v>
      </c>
      <c r="F226" s="14" t="str">
        <f t="shared" si="19"/>
        <v>5月21日下午场</v>
      </c>
    </row>
    <row r="227" s="54" customFormat="1" ht="22" customHeight="1" spans="1:6">
      <c r="A227" s="14">
        <v>225</v>
      </c>
      <c r="B227" s="14" t="str">
        <f>"刘华健"</f>
        <v>刘华健</v>
      </c>
      <c r="C227" s="14" t="str">
        <f t="shared" si="17"/>
        <v>202216</v>
      </c>
      <c r="D227" s="14" t="str">
        <f t="shared" si="18"/>
        <v>男</v>
      </c>
      <c r="E227" s="59" t="s">
        <v>1701</v>
      </c>
      <c r="F227" s="14" t="str">
        <f t="shared" si="19"/>
        <v>5月21日下午场</v>
      </c>
    </row>
    <row r="228" s="54" customFormat="1" ht="22" customHeight="1" spans="1:6">
      <c r="A228" s="14">
        <v>226</v>
      </c>
      <c r="B228" s="14" t="str">
        <f>"郑友鹏"</f>
        <v>郑友鹏</v>
      </c>
      <c r="C228" s="14" t="str">
        <f t="shared" si="17"/>
        <v>202216</v>
      </c>
      <c r="D228" s="14" t="str">
        <f t="shared" si="18"/>
        <v>男</v>
      </c>
      <c r="E228" s="59" t="s">
        <v>1702</v>
      </c>
      <c r="F228" s="14" t="str">
        <f t="shared" si="19"/>
        <v>5月21日下午场</v>
      </c>
    </row>
    <row r="229" s="54" customFormat="1" ht="22" customHeight="1" spans="1:6">
      <c r="A229" s="14">
        <v>227</v>
      </c>
      <c r="B229" s="14" t="str">
        <f>"王汉成"</f>
        <v>王汉成</v>
      </c>
      <c r="C229" s="14" t="str">
        <f t="shared" si="17"/>
        <v>202216</v>
      </c>
      <c r="D229" s="14" t="str">
        <f t="shared" si="18"/>
        <v>男</v>
      </c>
      <c r="E229" s="59" t="s">
        <v>1703</v>
      </c>
      <c r="F229" s="14" t="str">
        <f t="shared" si="19"/>
        <v>5月21日下午场</v>
      </c>
    </row>
    <row r="230" s="54" customFormat="1" ht="22" customHeight="1" spans="1:6">
      <c r="A230" s="14">
        <v>228</v>
      </c>
      <c r="B230" s="14" t="str">
        <f>"赵晨宽"</f>
        <v>赵晨宽</v>
      </c>
      <c r="C230" s="14" t="str">
        <f t="shared" si="17"/>
        <v>202216</v>
      </c>
      <c r="D230" s="14" t="str">
        <f t="shared" si="18"/>
        <v>男</v>
      </c>
      <c r="E230" s="59" t="s">
        <v>1704</v>
      </c>
      <c r="F230" s="14" t="str">
        <f t="shared" si="19"/>
        <v>5月21日下午场</v>
      </c>
    </row>
    <row r="231" s="54" customFormat="1" ht="22" customHeight="1" spans="1:6">
      <c r="A231" s="14">
        <v>229</v>
      </c>
      <c r="B231" s="14" t="str">
        <f>"陈金伟"</f>
        <v>陈金伟</v>
      </c>
      <c r="C231" s="14" t="str">
        <f t="shared" si="17"/>
        <v>202216</v>
      </c>
      <c r="D231" s="14" t="str">
        <f t="shared" si="18"/>
        <v>男</v>
      </c>
      <c r="E231" s="59" t="s">
        <v>1705</v>
      </c>
      <c r="F231" s="14" t="str">
        <f t="shared" si="19"/>
        <v>5月21日下午场</v>
      </c>
    </row>
    <row r="232" s="54" customFormat="1" ht="22" customHeight="1" spans="1:6">
      <c r="A232" s="14">
        <v>230</v>
      </c>
      <c r="B232" s="14" t="str">
        <f>"俞猛"</f>
        <v>俞猛</v>
      </c>
      <c r="C232" s="14" t="str">
        <f t="shared" si="17"/>
        <v>202216</v>
      </c>
      <c r="D232" s="14" t="str">
        <f t="shared" si="18"/>
        <v>男</v>
      </c>
      <c r="E232" s="59" t="s">
        <v>933</v>
      </c>
      <c r="F232" s="14" t="str">
        <f t="shared" si="19"/>
        <v>5月21日下午场</v>
      </c>
    </row>
    <row r="233" s="54" customFormat="1" ht="22" customHeight="1" spans="1:6">
      <c r="A233" s="14">
        <v>231</v>
      </c>
      <c r="B233" s="14" t="str">
        <f>"相阳"</f>
        <v>相阳</v>
      </c>
      <c r="C233" s="14" t="str">
        <f t="shared" si="17"/>
        <v>202216</v>
      </c>
      <c r="D233" s="14" t="str">
        <f t="shared" si="18"/>
        <v>男</v>
      </c>
      <c r="E233" s="59" t="s">
        <v>703</v>
      </c>
      <c r="F233" s="14" t="str">
        <f t="shared" si="19"/>
        <v>5月21日下午场</v>
      </c>
    </row>
    <row r="234" s="54" customFormat="1" ht="22" customHeight="1" spans="1:6">
      <c r="A234" s="14">
        <v>232</v>
      </c>
      <c r="B234" s="14" t="str">
        <f>"冯明航"</f>
        <v>冯明航</v>
      </c>
      <c r="C234" s="14" t="str">
        <f t="shared" si="17"/>
        <v>202216</v>
      </c>
      <c r="D234" s="14" t="str">
        <f t="shared" si="18"/>
        <v>男</v>
      </c>
      <c r="E234" s="59" t="s">
        <v>1706</v>
      </c>
      <c r="F234" s="14" t="str">
        <f t="shared" si="19"/>
        <v>5月21日下午场</v>
      </c>
    </row>
    <row r="235" s="54" customFormat="1" ht="22" customHeight="1" spans="1:6">
      <c r="A235" s="14">
        <v>233</v>
      </c>
      <c r="B235" s="14" t="str">
        <f>"顾亚东"</f>
        <v>顾亚东</v>
      </c>
      <c r="C235" s="14" t="str">
        <f t="shared" si="17"/>
        <v>202216</v>
      </c>
      <c r="D235" s="14" t="str">
        <f t="shared" si="18"/>
        <v>男</v>
      </c>
      <c r="E235" s="59" t="s">
        <v>1707</v>
      </c>
      <c r="F235" s="14" t="str">
        <f t="shared" si="19"/>
        <v>5月21日下午场</v>
      </c>
    </row>
    <row r="236" s="54" customFormat="1" ht="22" customHeight="1" spans="1:6">
      <c r="A236" s="14">
        <v>234</v>
      </c>
      <c r="B236" s="14" t="str">
        <f>"李瑞"</f>
        <v>李瑞</v>
      </c>
      <c r="C236" s="14" t="str">
        <f t="shared" si="17"/>
        <v>202216</v>
      </c>
      <c r="D236" s="14" t="str">
        <f t="shared" si="18"/>
        <v>男</v>
      </c>
      <c r="E236" s="59" t="s">
        <v>1708</v>
      </c>
      <c r="F236" s="14" t="str">
        <f t="shared" si="19"/>
        <v>5月21日下午场</v>
      </c>
    </row>
    <row r="237" s="54" customFormat="1" ht="22" customHeight="1" spans="1:6">
      <c r="A237" s="14">
        <v>235</v>
      </c>
      <c r="B237" s="14" t="str">
        <f>"白荣俊"</f>
        <v>白荣俊</v>
      </c>
      <c r="C237" s="14" t="str">
        <f t="shared" si="17"/>
        <v>202216</v>
      </c>
      <c r="D237" s="14" t="str">
        <f t="shared" si="18"/>
        <v>男</v>
      </c>
      <c r="E237" s="59" t="s">
        <v>1709</v>
      </c>
      <c r="F237" s="14" t="str">
        <f t="shared" si="19"/>
        <v>5月21日下午场</v>
      </c>
    </row>
    <row r="238" s="54" customFormat="1" ht="22" customHeight="1" spans="1:6">
      <c r="A238" s="14">
        <v>236</v>
      </c>
      <c r="B238" s="14" t="str">
        <f>"刘文亮"</f>
        <v>刘文亮</v>
      </c>
      <c r="C238" s="14" t="str">
        <f t="shared" si="17"/>
        <v>202216</v>
      </c>
      <c r="D238" s="14" t="str">
        <f t="shared" si="18"/>
        <v>男</v>
      </c>
      <c r="E238" s="59" t="s">
        <v>1710</v>
      </c>
      <c r="F238" s="14" t="str">
        <f t="shared" si="19"/>
        <v>5月21日下午场</v>
      </c>
    </row>
    <row r="239" s="54" customFormat="1" ht="22" customHeight="1" spans="1:6">
      <c r="A239" s="14">
        <v>237</v>
      </c>
      <c r="B239" s="14" t="str">
        <f>"张昕冉"</f>
        <v>张昕冉</v>
      </c>
      <c r="C239" s="14" t="str">
        <f t="shared" si="17"/>
        <v>202216</v>
      </c>
      <c r="D239" s="14" t="str">
        <f t="shared" si="18"/>
        <v>男</v>
      </c>
      <c r="E239" s="59" t="s">
        <v>705</v>
      </c>
      <c r="F239" s="14" t="str">
        <f t="shared" si="19"/>
        <v>5月21日下午场</v>
      </c>
    </row>
    <row r="240" s="54" customFormat="1" ht="22" customHeight="1" spans="1:6">
      <c r="A240" s="14">
        <v>238</v>
      </c>
      <c r="B240" s="14" t="str">
        <f>"张轩"</f>
        <v>张轩</v>
      </c>
      <c r="C240" s="14" t="str">
        <f t="shared" si="17"/>
        <v>202216</v>
      </c>
      <c r="D240" s="14" t="str">
        <f t="shared" si="18"/>
        <v>男</v>
      </c>
      <c r="E240" s="59" t="s">
        <v>1711</v>
      </c>
      <c r="F240" s="14" t="str">
        <f t="shared" si="19"/>
        <v>5月21日下午场</v>
      </c>
    </row>
    <row r="241" s="54" customFormat="1" ht="22" customHeight="1" spans="1:6">
      <c r="A241" s="14">
        <v>239</v>
      </c>
      <c r="B241" s="14" t="str">
        <f>"蒋业飞"</f>
        <v>蒋业飞</v>
      </c>
      <c r="C241" s="14" t="str">
        <f t="shared" si="17"/>
        <v>202216</v>
      </c>
      <c r="D241" s="14" t="str">
        <f t="shared" si="18"/>
        <v>男</v>
      </c>
      <c r="E241" s="59" t="s">
        <v>1712</v>
      </c>
      <c r="F241" s="14" t="str">
        <f t="shared" si="19"/>
        <v>5月21日下午场</v>
      </c>
    </row>
    <row r="242" s="54" customFormat="1" ht="22" customHeight="1" spans="1:6">
      <c r="A242" s="14">
        <v>240</v>
      </c>
      <c r="B242" s="14" t="str">
        <f>"童浩天"</f>
        <v>童浩天</v>
      </c>
      <c r="C242" s="14" t="str">
        <f t="shared" si="17"/>
        <v>202216</v>
      </c>
      <c r="D242" s="14" t="str">
        <f t="shared" si="18"/>
        <v>男</v>
      </c>
      <c r="E242" s="59" t="s">
        <v>1713</v>
      </c>
      <c r="F242" s="14" t="str">
        <f t="shared" si="19"/>
        <v>5月21日下午场</v>
      </c>
    </row>
    <row r="243" s="54" customFormat="1" ht="22" customHeight="1" spans="1:6">
      <c r="A243" s="14">
        <v>241</v>
      </c>
      <c r="B243" s="14" t="str">
        <f>"耿世杰"</f>
        <v>耿世杰</v>
      </c>
      <c r="C243" s="14" t="str">
        <f t="shared" si="17"/>
        <v>202216</v>
      </c>
      <c r="D243" s="14" t="str">
        <f t="shared" si="18"/>
        <v>男</v>
      </c>
      <c r="E243" s="59" t="s">
        <v>1714</v>
      </c>
      <c r="F243" s="14" t="str">
        <f t="shared" si="19"/>
        <v>5月21日下午场</v>
      </c>
    </row>
    <row r="244" s="54" customFormat="1" ht="22" customHeight="1" spans="1:6">
      <c r="A244" s="14">
        <v>242</v>
      </c>
      <c r="B244" s="14" t="str">
        <f>"陈烽"</f>
        <v>陈烽</v>
      </c>
      <c r="C244" s="14" t="str">
        <f t="shared" si="17"/>
        <v>202216</v>
      </c>
      <c r="D244" s="14" t="str">
        <f t="shared" si="18"/>
        <v>男</v>
      </c>
      <c r="E244" s="59" t="s">
        <v>1715</v>
      </c>
      <c r="F244" s="14" t="str">
        <f t="shared" si="19"/>
        <v>5月21日下午场</v>
      </c>
    </row>
    <row r="245" s="54" customFormat="1" ht="22" customHeight="1" spans="1:6">
      <c r="A245" s="14">
        <v>243</v>
      </c>
      <c r="B245" s="14" t="str">
        <f>"姚宽"</f>
        <v>姚宽</v>
      </c>
      <c r="C245" s="14" t="str">
        <f t="shared" si="17"/>
        <v>202216</v>
      </c>
      <c r="D245" s="14" t="str">
        <f t="shared" si="18"/>
        <v>男</v>
      </c>
      <c r="E245" s="59" t="s">
        <v>1716</v>
      </c>
      <c r="F245" s="14" t="str">
        <f t="shared" si="19"/>
        <v>5月21日下午场</v>
      </c>
    </row>
    <row r="246" s="54" customFormat="1" ht="22" customHeight="1" spans="1:6">
      <c r="A246" s="14">
        <v>244</v>
      </c>
      <c r="B246" s="14" t="str">
        <f>"胡立亮"</f>
        <v>胡立亮</v>
      </c>
      <c r="C246" s="14" t="str">
        <f t="shared" si="17"/>
        <v>202216</v>
      </c>
      <c r="D246" s="14" t="str">
        <f t="shared" si="18"/>
        <v>男</v>
      </c>
      <c r="E246" s="59" t="s">
        <v>878</v>
      </c>
      <c r="F246" s="14" t="str">
        <f t="shared" si="19"/>
        <v>5月21日下午场</v>
      </c>
    </row>
    <row r="247" s="54" customFormat="1" ht="22" customHeight="1" spans="1:6">
      <c r="A247" s="14">
        <v>245</v>
      </c>
      <c r="B247" s="14" t="str">
        <f>"杨成"</f>
        <v>杨成</v>
      </c>
      <c r="C247" s="14" t="str">
        <f t="shared" si="17"/>
        <v>202216</v>
      </c>
      <c r="D247" s="14" t="str">
        <f t="shared" si="18"/>
        <v>男</v>
      </c>
      <c r="E247" s="59" t="s">
        <v>1717</v>
      </c>
      <c r="F247" s="14" t="str">
        <f t="shared" si="19"/>
        <v>5月21日下午场</v>
      </c>
    </row>
    <row r="248" s="54" customFormat="1" ht="22" customHeight="1" spans="1:6">
      <c r="A248" s="14">
        <v>246</v>
      </c>
      <c r="B248" s="14" t="str">
        <f>"许磊"</f>
        <v>许磊</v>
      </c>
      <c r="C248" s="14" t="str">
        <f t="shared" si="17"/>
        <v>202216</v>
      </c>
      <c r="D248" s="14" t="str">
        <f t="shared" si="18"/>
        <v>男</v>
      </c>
      <c r="E248" s="59" t="s">
        <v>1718</v>
      </c>
      <c r="F248" s="14" t="str">
        <f t="shared" si="19"/>
        <v>5月21日下午场</v>
      </c>
    </row>
    <row r="249" s="54" customFormat="1" ht="22" customHeight="1" spans="1:6">
      <c r="A249" s="14">
        <v>247</v>
      </c>
      <c r="B249" s="14" t="str">
        <f>"李东"</f>
        <v>李东</v>
      </c>
      <c r="C249" s="14" t="str">
        <f t="shared" si="17"/>
        <v>202216</v>
      </c>
      <c r="D249" s="14" t="str">
        <f t="shared" si="18"/>
        <v>男</v>
      </c>
      <c r="E249" s="59" t="s">
        <v>1719</v>
      </c>
      <c r="F249" s="14" t="str">
        <f t="shared" si="19"/>
        <v>5月21日下午场</v>
      </c>
    </row>
    <row r="250" s="54" customFormat="1" ht="22" customHeight="1" spans="1:6">
      <c r="A250" s="14">
        <v>248</v>
      </c>
      <c r="B250" s="14" t="str">
        <f>"王超"</f>
        <v>王超</v>
      </c>
      <c r="C250" s="14" t="str">
        <f t="shared" si="17"/>
        <v>202216</v>
      </c>
      <c r="D250" s="14" t="str">
        <f t="shared" si="18"/>
        <v>男</v>
      </c>
      <c r="E250" s="59" t="s">
        <v>1720</v>
      </c>
      <c r="F250" s="14" t="str">
        <f t="shared" si="19"/>
        <v>5月21日下午场</v>
      </c>
    </row>
    <row r="251" s="54" customFormat="1" ht="22" customHeight="1" spans="1:6">
      <c r="A251" s="14">
        <v>249</v>
      </c>
      <c r="B251" s="14" t="str">
        <f>"尹新"</f>
        <v>尹新</v>
      </c>
      <c r="C251" s="14" t="str">
        <f t="shared" si="17"/>
        <v>202216</v>
      </c>
      <c r="D251" s="14" t="str">
        <f t="shared" si="18"/>
        <v>男</v>
      </c>
      <c r="E251" s="59" t="s">
        <v>1721</v>
      </c>
      <c r="F251" s="14" t="str">
        <f t="shared" si="19"/>
        <v>5月21日下午场</v>
      </c>
    </row>
    <row r="252" s="54" customFormat="1" ht="22" customHeight="1" spans="1:6">
      <c r="A252" s="14">
        <v>250</v>
      </c>
      <c r="B252" s="14" t="str">
        <f>"张锐"</f>
        <v>张锐</v>
      </c>
      <c r="C252" s="14" t="str">
        <f t="shared" si="17"/>
        <v>202216</v>
      </c>
      <c r="D252" s="14" t="str">
        <f t="shared" si="18"/>
        <v>男</v>
      </c>
      <c r="E252" s="59" t="s">
        <v>1049</v>
      </c>
      <c r="F252" s="14" t="str">
        <f t="shared" si="19"/>
        <v>5月21日下午场</v>
      </c>
    </row>
    <row r="253" s="54" customFormat="1" ht="22" customHeight="1" spans="1:6">
      <c r="A253" s="14">
        <v>251</v>
      </c>
      <c r="B253" s="14" t="str">
        <f>"孙成"</f>
        <v>孙成</v>
      </c>
      <c r="C253" s="14" t="str">
        <f t="shared" si="17"/>
        <v>202216</v>
      </c>
      <c r="D253" s="14" t="str">
        <f t="shared" si="18"/>
        <v>男</v>
      </c>
      <c r="E253" s="59" t="s">
        <v>1711</v>
      </c>
      <c r="F253" s="14" t="str">
        <f t="shared" si="19"/>
        <v>5月21日下午场</v>
      </c>
    </row>
    <row r="254" s="54" customFormat="1" ht="22" customHeight="1" spans="1:6">
      <c r="A254" s="14">
        <v>252</v>
      </c>
      <c r="B254" s="14" t="str">
        <f>"朱海峰"</f>
        <v>朱海峰</v>
      </c>
      <c r="C254" s="14" t="str">
        <f t="shared" si="17"/>
        <v>202216</v>
      </c>
      <c r="D254" s="14" t="str">
        <f t="shared" si="18"/>
        <v>男</v>
      </c>
      <c r="E254" s="59" t="s">
        <v>1722</v>
      </c>
      <c r="F254" s="14" t="str">
        <f t="shared" si="19"/>
        <v>5月21日下午场</v>
      </c>
    </row>
    <row r="255" s="54" customFormat="1" ht="22" customHeight="1" spans="1:6">
      <c r="A255" s="14">
        <v>253</v>
      </c>
      <c r="B255" s="14" t="str">
        <f>"宋瑞"</f>
        <v>宋瑞</v>
      </c>
      <c r="C255" s="14" t="str">
        <f t="shared" si="17"/>
        <v>202216</v>
      </c>
      <c r="D255" s="14" t="str">
        <f t="shared" si="18"/>
        <v>男</v>
      </c>
      <c r="E255" s="59" t="s">
        <v>1723</v>
      </c>
      <c r="F255" s="14" t="str">
        <f t="shared" si="19"/>
        <v>5月21日下午场</v>
      </c>
    </row>
    <row r="256" s="54" customFormat="1" ht="22" customHeight="1" spans="1:6">
      <c r="A256" s="14">
        <v>254</v>
      </c>
      <c r="B256" s="14" t="str">
        <f>"李响"</f>
        <v>李响</v>
      </c>
      <c r="C256" s="14" t="str">
        <f t="shared" si="17"/>
        <v>202216</v>
      </c>
      <c r="D256" s="14" t="str">
        <f t="shared" si="18"/>
        <v>男</v>
      </c>
      <c r="E256" s="59" t="s">
        <v>1724</v>
      </c>
      <c r="F256" s="14" t="str">
        <f t="shared" si="19"/>
        <v>5月21日下午场</v>
      </c>
    </row>
    <row r="257" s="54" customFormat="1" ht="22" customHeight="1" spans="1:6">
      <c r="A257" s="14">
        <v>255</v>
      </c>
      <c r="B257" s="14" t="str">
        <f>"高玉辰"</f>
        <v>高玉辰</v>
      </c>
      <c r="C257" s="14" t="str">
        <f t="shared" si="17"/>
        <v>202216</v>
      </c>
      <c r="D257" s="14" t="str">
        <f t="shared" si="18"/>
        <v>男</v>
      </c>
      <c r="E257" s="59" t="s">
        <v>1725</v>
      </c>
      <c r="F257" s="14" t="str">
        <f t="shared" si="19"/>
        <v>5月21日下午场</v>
      </c>
    </row>
    <row r="258" s="54" customFormat="1" ht="22" customHeight="1" spans="1:6">
      <c r="A258" s="14">
        <v>256</v>
      </c>
      <c r="B258" s="14" t="str">
        <f>"郁培林"</f>
        <v>郁培林</v>
      </c>
      <c r="C258" s="14" t="str">
        <f t="shared" si="17"/>
        <v>202216</v>
      </c>
      <c r="D258" s="14" t="str">
        <f t="shared" si="18"/>
        <v>男</v>
      </c>
      <c r="E258" s="59" t="s">
        <v>1726</v>
      </c>
      <c r="F258" s="14" t="str">
        <f t="shared" si="19"/>
        <v>5月21日下午场</v>
      </c>
    </row>
    <row r="259" s="54" customFormat="1" ht="22" customHeight="1" spans="1:6">
      <c r="A259" s="14">
        <v>257</v>
      </c>
      <c r="B259" s="14" t="str">
        <f>"崔家成"</f>
        <v>崔家成</v>
      </c>
      <c r="C259" s="14" t="str">
        <f t="shared" si="17"/>
        <v>202216</v>
      </c>
      <c r="D259" s="14" t="str">
        <f t="shared" si="18"/>
        <v>男</v>
      </c>
      <c r="E259" s="59" t="s">
        <v>1727</v>
      </c>
      <c r="F259" s="14" t="str">
        <f t="shared" si="19"/>
        <v>5月21日下午场</v>
      </c>
    </row>
    <row r="260" s="54" customFormat="1" ht="22" customHeight="1" spans="1:6">
      <c r="A260" s="14">
        <v>258</v>
      </c>
      <c r="B260" s="14" t="str">
        <f>"何振东"</f>
        <v>何振东</v>
      </c>
      <c r="C260" s="14" t="str">
        <f t="shared" si="17"/>
        <v>202216</v>
      </c>
      <c r="D260" s="14" t="str">
        <f t="shared" si="18"/>
        <v>男</v>
      </c>
      <c r="E260" s="59" t="s">
        <v>1704</v>
      </c>
      <c r="F260" s="14" t="str">
        <f t="shared" si="19"/>
        <v>5月21日下午场</v>
      </c>
    </row>
    <row r="261" s="54" customFormat="1" ht="22" customHeight="1" spans="1:6">
      <c r="A261" s="14">
        <v>259</v>
      </c>
      <c r="B261" s="14" t="str">
        <f>"梁子杰"</f>
        <v>梁子杰</v>
      </c>
      <c r="C261" s="14" t="str">
        <f t="shared" si="17"/>
        <v>202216</v>
      </c>
      <c r="D261" s="14" t="str">
        <f t="shared" si="18"/>
        <v>男</v>
      </c>
      <c r="E261" s="59" t="s">
        <v>1711</v>
      </c>
      <c r="F261" s="14" t="str">
        <f t="shared" si="19"/>
        <v>5月21日下午场</v>
      </c>
    </row>
    <row r="262" s="54" customFormat="1" ht="22" customHeight="1" spans="1:6">
      <c r="A262" s="14">
        <v>260</v>
      </c>
      <c r="B262" s="14" t="str">
        <f>"张建国"</f>
        <v>张建国</v>
      </c>
      <c r="C262" s="14" t="str">
        <f t="shared" si="17"/>
        <v>202216</v>
      </c>
      <c r="D262" s="14" t="str">
        <f t="shared" si="18"/>
        <v>男</v>
      </c>
      <c r="E262" s="59" t="s">
        <v>1728</v>
      </c>
      <c r="F262" s="14" t="str">
        <f t="shared" si="19"/>
        <v>5月21日下午场</v>
      </c>
    </row>
    <row r="263" s="54" customFormat="1" ht="22" customHeight="1" spans="1:6">
      <c r="A263" s="14">
        <v>261</v>
      </c>
      <c r="B263" s="14" t="str">
        <f>"张凯旋"</f>
        <v>张凯旋</v>
      </c>
      <c r="C263" s="14" t="str">
        <f t="shared" si="17"/>
        <v>202216</v>
      </c>
      <c r="D263" s="14" t="str">
        <f t="shared" si="18"/>
        <v>男</v>
      </c>
      <c r="E263" s="59" t="s">
        <v>1729</v>
      </c>
      <c r="F263" s="14" t="str">
        <f t="shared" si="19"/>
        <v>5月21日下午场</v>
      </c>
    </row>
    <row r="264" s="54" customFormat="1" ht="22" customHeight="1" spans="1:6">
      <c r="A264" s="14">
        <v>262</v>
      </c>
      <c r="B264" s="14" t="str">
        <f>"章达"</f>
        <v>章达</v>
      </c>
      <c r="C264" s="14" t="str">
        <f t="shared" si="17"/>
        <v>202216</v>
      </c>
      <c r="D264" s="14" t="str">
        <f t="shared" si="18"/>
        <v>男</v>
      </c>
      <c r="E264" s="59" t="s">
        <v>1730</v>
      </c>
      <c r="F264" s="14" t="str">
        <f t="shared" si="19"/>
        <v>5月21日下午场</v>
      </c>
    </row>
    <row r="265" s="54" customFormat="1" ht="22" customHeight="1" spans="1:6">
      <c r="A265" s="14">
        <v>263</v>
      </c>
      <c r="B265" s="14" t="str">
        <f>"严宏伟"</f>
        <v>严宏伟</v>
      </c>
      <c r="C265" s="14" t="str">
        <f t="shared" si="17"/>
        <v>202216</v>
      </c>
      <c r="D265" s="14" t="str">
        <f t="shared" si="18"/>
        <v>男</v>
      </c>
      <c r="E265" s="59" t="s">
        <v>1698</v>
      </c>
      <c r="F265" s="14" t="str">
        <f t="shared" si="19"/>
        <v>5月21日下午场</v>
      </c>
    </row>
    <row r="266" s="54" customFormat="1" ht="22" customHeight="1" spans="1:6">
      <c r="A266" s="14">
        <v>264</v>
      </c>
      <c r="B266" s="14" t="str">
        <f>"陈诚"</f>
        <v>陈诚</v>
      </c>
      <c r="C266" s="14" t="str">
        <f t="shared" ref="C266:C295" si="20">"202217"</f>
        <v>202217</v>
      </c>
      <c r="D266" s="14" t="str">
        <f t="shared" si="18"/>
        <v>男</v>
      </c>
      <c r="E266" s="59" t="s">
        <v>1731</v>
      </c>
      <c r="F266" s="14" t="str">
        <f t="shared" si="19"/>
        <v>5月21日下午场</v>
      </c>
    </row>
    <row r="267" s="54" customFormat="1" ht="22" customHeight="1" spans="1:6">
      <c r="A267" s="14">
        <v>265</v>
      </c>
      <c r="B267" s="14" t="str">
        <f>"周永胜"</f>
        <v>周永胜</v>
      </c>
      <c r="C267" s="14" t="str">
        <f t="shared" si="20"/>
        <v>202217</v>
      </c>
      <c r="D267" s="14" t="str">
        <f t="shared" si="18"/>
        <v>男</v>
      </c>
      <c r="E267" s="59" t="s">
        <v>1732</v>
      </c>
      <c r="F267" s="14" t="str">
        <f t="shared" si="19"/>
        <v>5月21日下午场</v>
      </c>
    </row>
    <row r="268" s="54" customFormat="1" ht="22" customHeight="1" spans="1:6">
      <c r="A268" s="14">
        <v>266</v>
      </c>
      <c r="B268" s="14" t="str">
        <f>"陈华超"</f>
        <v>陈华超</v>
      </c>
      <c r="C268" s="14" t="str">
        <f t="shared" si="20"/>
        <v>202217</v>
      </c>
      <c r="D268" s="14" t="str">
        <f t="shared" si="18"/>
        <v>男</v>
      </c>
      <c r="E268" s="59" t="s">
        <v>1733</v>
      </c>
      <c r="F268" s="14" t="str">
        <f t="shared" si="19"/>
        <v>5月21日下午场</v>
      </c>
    </row>
    <row r="269" s="54" customFormat="1" ht="22" customHeight="1" spans="1:6">
      <c r="A269" s="14">
        <v>267</v>
      </c>
      <c r="B269" s="14" t="str">
        <f>"王宝晶"</f>
        <v>王宝晶</v>
      </c>
      <c r="C269" s="14" t="str">
        <f t="shared" si="20"/>
        <v>202217</v>
      </c>
      <c r="D269" s="14" t="str">
        <f t="shared" si="18"/>
        <v>男</v>
      </c>
      <c r="E269" s="59" t="s">
        <v>1734</v>
      </c>
      <c r="F269" s="14" t="str">
        <f t="shared" si="19"/>
        <v>5月21日下午场</v>
      </c>
    </row>
    <row r="270" s="54" customFormat="1" ht="22" customHeight="1" spans="1:6">
      <c r="A270" s="14">
        <v>268</v>
      </c>
      <c r="B270" s="14" t="str">
        <f>"刘童"</f>
        <v>刘童</v>
      </c>
      <c r="C270" s="14" t="str">
        <f t="shared" si="20"/>
        <v>202217</v>
      </c>
      <c r="D270" s="14" t="str">
        <f t="shared" si="18"/>
        <v>男</v>
      </c>
      <c r="E270" s="59" t="s">
        <v>1735</v>
      </c>
      <c r="F270" s="14" t="str">
        <f t="shared" si="19"/>
        <v>5月21日下午场</v>
      </c>
    </row>
    <row r="271" s="54" customFormat="1" ht="22" customHeight="1" spans="1:6">
      <c r="A271" s="14">
        <v>269</v>
      </c>
      <c r="B271" s="14" t="str">
        <f>"吴龙宇"</f>
        <v>吴龙宇</v>
      </c>
      <c r="C271" s="14" t="str">
        <f t="shared" si="20"/>
        <v>202217</v>
      </c>
      <c r="D271" s="14" t="str">
        <f t="shared" si="18"/>
        <v>男</v>
      </c>
      <c r="E271" s="59" t="s">
        <v>1736</v>
      </c>
      <c r="F271" s="14" t="str">
        <f t="shared" si="19"/>
        <v>5月21日下午场</v>
      </c>
    </row>
    <row r="272" s="54" customFormat="1" ht="22" customHeight="1" spans="1:6">
      <c r="A272" s="14">
        <v>270</v>
      </c>
      <c r="B272" s="14" t="str">
        <f>"王昊"</f>
        <v>王昊</v>
      </c>
      <c r="C272" s="14" t="str">
        <f t="shared" si="20"/>
        <v>202217</v>
      </c>
      <c r="D272" s="14" t="str">
        <f t="shared" si="18"/>
        <v>男</v>
      </c>
      <c r="E272" s="59" t="s">
        <v>1737</v>
      </c>
      <c r="F272" s="14" t="str">
        <f t="shared" si="19"/>
        <v>5月21日下午场</v>
      </c>
    </row>
    <row r="273" s="54" customFormat="1" ht="22" customHeight="1" spans="1:6">
      <c r="A273" s="14">
        <v>271</v>
      </c>
      <c r="B273" s="14" t="str">
        <f>"任继法"</f>
        <v>任继法</v>
      </c>
      <c r="C273" s="14" t="str">
        <f t="shared" si="20"/>
        <v>202217</v>
      </c>
      <c r="D273" s="14" t="str">
        <f t="shared" si="18"/>
        <v>男</v>
      </c>
      <c r="E273" s="59" t="s">
        <v>1738</v>
      </c>
      <c r="F273" s="14" t="str">
        <f t="shared" si="19"/>
        <v>5月21日下午场</v>
      </c>
    </row>
    <row r="274" s="54" customFormat="1" ht="22" customHeight="1" spans="1:6">
      <c r="A274" s="14">
        <v>272</v>
      </c>
      <c r="B274" s="14" t="str">
        <f>"姚国航"</f>
        <v>姚国航</v>
      </c>
      <c r="C274" s="14" t="str">
        <f t="shared" si="20"/>
        <v>202217</v>
      </c>
      <c r="D274" s="14" t="str">
        <f t="shared" si="18"/>
        <v>男</v>
      </c>
      <c r="E274" s="59" t="s">
        <v>1697</v>
      </c>
      <c r="F274" s="14" t="str">
        <f t="shared" si="19"/>
        <v>5月21日下午场</v>
      </c>
    </row>
    <row r="275" s="54" customFormat="1" ht="22" customHeight="1" spans="1:6">
      <c r="A275" s="14">
        <v>273</v>
      </c>
      <c r="B275" s="14" t="str">
        <f>"俞平凡"</f>
        <v>俞平凡</v>
      </c>
      <c r="C275" s="14" t="str">
        <f t="shared" si="20"/>
        <v>202217</v>
      </c>
      <c r="D275" s="14" t="str">
        <f t="shared" si="18"/>
        <v>男</v>
      </c>
      <c r="E275" s="59" t="s">
        <v>705</v>
      </c>
      <c r="F275" s="14" t="str">
        <f t="shared" si="19"/>
        <v>5月21日下午场</v>
      </c>
    </row>
    <row r="276" s="54" customFormat="1" ht="22" customHeight="1" spans="1:6">
      <c r="A276" s="14">
        <v>274</v>
      </c>
      <c r="B276" s="14" t="str">
        <f>"吕家安"</f>
        <v>吕家安</v>
      </c>
      <c r="C276" s="14" t="str">
        <f t="shared" si="20"/>
        <v>202217</v>
      </c>
      <c r="D276" s="14" t="str">
        <f t="shared" si="18"/>
        <v>男</v>
      </c>
      <c r="E276" s="59" t="s">
        <v>1739</v>
      </c>
      <c r="F276" s="14" t="str">
        <f t="shared" si="19"/>
        <v>5月21日下午场</v>
      </c>
    </row>
    <row r="277" s="54" customFormat="1" ht="22" customHeight="1" spans="1:6">
      <c r="A277" s="14">
        <v>275</v>
      </c>
      <c r="B277" s="14" t="str">
        <f>"吴小虎"</f>
        <v>吴小虎</v>
      </c>
      <c r="C277" s="14" t="str">
        <f t="shared" si="20"/>
        <v>202217</v>
      </c>
      <c r="D277" s="14" t="str">
        <f t="shared" si="18"/>
        <v>男</v>
      </c>
      <c r="E277" s="59" t="s">
        <v>1740</v>
      </c>
      <c r="F277" s="14" t="str">
        <f t="shared" si="19"/>
        <v>5月21日下午场</v>
      </c>
    </row>
    <row r="278" s="54" customFormat="1" ht="22" customHeight="1" spans="1:6">
      <c r="A278" s="14">
        <v>276</v>
      </c>
      <c r="B278" s="14" t="str">
        <f>"孙志伟"</f>
        <v>孙志伟</v>
      </c>
      <c r="C278" s="14" t="str">
        <f t="shared" si="20"/>
        <v>202217</v>
      </c>
      <c r="D278" s="14" t="str">
        <f t="shared" si="18"/>
        <v>男</v>
      </c>
      <c r="E278" s="59" t="s">
        <v>1741</v>
      </c>
      <c r="F278" s="14" t="str">
        <f t="shared" si="19"/>
        <v>5月21日下午场</v>
      </c>
    </row>
    <row r="279" s="54" customFormat="1" ht="22" customHeight="1" spans="1:6">
      <c r="A279" s="14">
        <v>277</v>
      </c>
      <c r="B279" s="14" t="str">
        <f>"孙广志"</f>
        <v>孙广志</v>
      </c>
      <c r="C279" s="14" t="str">
        <f t="shared" si="20"/>
        <v>202217</v>
      </c>
      <c r="D279" s="14" t="str">
        <f t="shared" si="18"/>
        <v>男</v>
      </c>
      <c r="E279" s="59" t="s">
        <v>760</v>
      </c>
      <c r="F279" s="14" t="str">
        <f t="shared" si="19"/>
        <v>5月21日下午场</v>
      </c>
    </row>
    <row r="280" s="54" customFormat="1" ht="22" customHeight="1" spans="1:6">
      <c r="A280" s="14">
        <v>278</v>
      </c>
      <c r="B280" s="14" t="str">
        <f>"蔡文松"</f>
        <v>蔡文松</v>
      </c>
      <c r="C280" s="14" t="str">
        <f t="shared" si="20"/>
        <v>202217</v>
      </c>
      <c r="D280" s="14" t="str">
        <f t="shared" si="18"/>
        <v>男</v>
      </c>
      <c r="E280" s="59" t="s">
        <v>1742</v>
      </c>
      <c r="F280" s="14" t="str">
        <f t="shared" si="19"/>
        <v>5月21日下午场</v>
      </c>
    </row>
    <row r="281" s="54" customFormat="1" ht="22" customHeight="1" spans="1:6">
      <c r="A281" s="14">
        <v>279</v>
      </c>
      <c r="B281" s="14" t="str">
        <f>"左洋阳"</f>
        <v>左洋阳</v>
      </c>
      <c r="C281" s="14" t="str">
        <f t="shared" si="20"/>
        <v>202217</v>
      </c>
      <c r="D281" s="14" t="str">
        <f t="shared" si="18"/>
        <v>男</v>
      </c>
      <c r="E281" s="59" t="s">
        <v>1743</v>
      </c>
      <c r="F281" s="14" t="str">
        <f t="shared" si="19"/>
        <v>5月21日下午场</v>
      </c>
    </row>
    <row r="282" s="54" customFormat="1" ht="22" customHeight="1" spans="1:6">
      <c r="A282" s="14">
        <v>280</v>
      </c>
      <c r="B282" s="14" t="str">
        <f>"王晓飞"</f>
        <v>王晓飞</v>
      </c>
      <c r="C282" s="14" t="str">
        <f t="shared" si="20"/>
        <v>202217</v>
      </c>
      <c r="D282" s="14" t="str">
        <f t="shared" si="18"/>
        <v>男</v>
      </c>
      <c r="E282" s="59" t="s">
        <v>1744</v>
      </c>
      <c r="F282" s="14" t="str">
        <f t="shared" si="19"/>
        <v>5月21日下午场</v>
      </c>
    </row>
    <row r="283" s="54" customFormat="1" ht="22" customHeight="1" spans="1:6">
      <c r="A283" s="14">
        <v>281</v>
      </c>
      <c r="B283" s="14" t="str">
        <f>"杨雨"</f>
        <v>杨雨</v>
      </c>
      <c r="C283" s="14" t="str">
        <f t="shared" si="20"/>
        <v>202217</v>
      </c>
      <c r="D283" s="14" t="str">
        <f t="shared" si="18"/>
        <v>男</v>
      </c>
      <c r="E283" s="59" t="s">
        <v>1745</v>
      </c>
      <c r="F283" s="14" t="str">
        <f t="shared" si="19"/>
        <v>5月21日下午场</v>
      </c>
    </row>
    <row r="284" s="54" customFormat="1" ht="22" customHeight="1" spans="1:6">
      <c r="A284" s="14">
        <v>282</v>
      </c>
      <c r="B284" s="14" t="str">
        <f>"汪茂奇"</f>
        <v>汪茂奇</v>
      </c>
      <c r="C284" s="14" t="str">
        <f t="shared" si="20"/>
        <v>202217</v>
      </c>
      <c r="D284" s="14" t="str">
        <f t="shared" si="18"/>
        <v>男</v>
      </c>
      <c r="E284" s="59" t="s">
        <v>1746</v>
      </c>
      <c r="F284" s="14" t="str">
        <f t="shared" si="19"/>
        <v>5月21日下午场</v>
      </c>
    </row>
    <row r="285" s="54" customFormat="1" ht="22" customHeight="1" spans="1:6">
      <c r="A285" s="14">
        <v>283</v>
      </c>
      <c r="B285" s="14" t="str">
        <f>"王振"</f>
        <v>王振</v>
      </c>
      <c r="C285" s="14" t="str">
        <f t="shared" si="20"/>
        <v>202217</v>
      </c>
      <c r="D285" s="14" t="str">
        <f t="shared" si="18"/>
        <v>男</v>
      </c>
      <c r="E285" s="59" t="s">
        <v>1715</v>
      </c>
      <c r="F285" s="14" t="str">
        <f t="shared" si="19"/>
        <v>5月21日下午场</v>
      </c>
    </row>
    <row r="286" s="54" customFormat="1" ht="22" customHeight="1" spans="1:6">
      <c r="A286" s="14">
        <v>284</v>
      </c>
      <c r="B286" s="14" t="str">
        <f>"穆飞"</f>
        <v>穆飞</v>
      </c>
      <c r="C286" s="14" t="str">
        <f t="shared" si="20"/>
        <v>202217</v>
      </c>
      <c r="D286" s="14" t="str">
        <f t="shared" ref="D286:D349" si="21">"男"</f>
        <v>男</v>
      </c>
      <c r="E286" s="59" t="s">
        <v>792</v>
      </c>
      <c r="F286" s="14" t="str">
        <f t="shared" ref="F286:F349" si="22">"5月21日下午场"</f>
        <v>5月21日下午场</v>
      </c>
    </row>
    <row r="287" s="54" customFormat="1" ht="22" customHeight="1" spans="1:6">
      <c r="A287" s="14">
        <v>285</v>
      </c>
      <c r="B287" s="14" t="str">
        <f>"高强"</f>
        <v>高强</v>
      </c>
      <c r="C287" s="14" t="str">
        <f t="shared" si="20"/>
        <v>202217</v>
      </c>
      <c r="D287" s="14" t="str">
        <f t="shared" si="21"/>
        <v>男</v>
      </c>
      <c r="E287" s="59" t="s">
        <v>855</v>
      </c>
      <c r="F287" s="14" t="str">
        <f t="shared" si="22"/>
        <v>5月21日下午场</v>
      </c>
    </row>
    <row r="288" s="54" customFormat="1" ht="22" customHeight="1" spans="1:6">
      <c r="A288" s="14">
        <v>286</v>
      </c>
      <c r="B288" s="14" t="str">
        <f>"徐林强"</f>
        <v>徐林强</v>
      </c>
      <c r="C288" s="14" t="str">
        <f t="shared" si="20"/>
        <v>202217</v>
      </c>
      <c r="D288" s="14" t="str">
        <f t="shared" si="21"/>
        <v>男</v>
      </c>
      <c r="E288" s="59" t="s">
        <v>1747</v>
      </c>
      <c r="F288" s="14" t="str">
        <f t="shared" si="22"/>
        <v>5月21日下午场</v>
      </c>
    </row>
    <row r="289" s="54" customFormat="1" ht="22" customHeight="1" spans="1:6">
      <c r="A289" s="14">
        <v>287</v>
      </c>
      <c r="B289" s="14" t="str">
        <f>"李帅"</f>
        <v>李帅</v>
      </c>
      <c r="C289" s="14" t="str">
        <f t="shared" si="20"/>
        <v>202217</v>
      </c>
      <c r="D289" s="14" t="str">
        <f t="shared" si="21"/>
        <v>男</v>
      </c>
      <c r="E289" s="59" t="s">
        <v>1702</v>
      </c>
      <c r="F289" s="14" t="str">
        <f t="shared" si="22"/>
        <v>5月21日下午场</v>
      </c>
    </row>
    <row r="290" s="54" customFormat="1" ht="22" customHeight="1" spans="1:6">
      <c r="A290" s="14">
        <v>288</v>
      </c>
      <c r="B290" s="14" t="str">
        <f>"任泓毅"</f>
        <v>任泓毅</v>
      </c>
      <c r="C290" s="14" t="str">
        <f t="shared" si="20"/>
        <v>202217</v>
      </c>
      <c r="D290" s="14" t="str">
        <f t="shared" si="21"/>
        <v>男</v>
      </c>
      <c r="E290" s="59" t="s">
        <v>1748</v>
      </c>
      <c r="F290" s="14" t="str">
        <f t="shared" si="22"/>
        <v>5月21日下午场</v>
      </c>
    </row>
    <row r="291" s="54" customFormat="1" ht="22" customHeight="1" spans="1:6">
      <c r="A291" s="14">
        <v>289</v>
      </c>
      <c r="B291" s="14" t="str">
        <f>"赵士刚"</f>
        <v>赵士刚</v>
      </c>
      <c r="C291" s="14" t="str">
        <f t="shared" si="20"/>
        <v>202217</v>
      </c>
      <c r="D291" s="14" t="str">
        <f t="shared" si="21"/>
        <v>男</v>
      </c>
      <c r="E291" s="59" t="s">
        <v>1749</v>
      </c>
      <c r="F291" s="14" t="str">
        <f t="shared" si="22"/>
        <v>5月21日下午场</v>
      </c>
    </row>
    <row r="292" s="54" customFormat="1" ht="22" customHeight="1" spans="1:6">
      <c r="A292" s="14">
        <v>290</v>
      </c>
      <c r="B292" s="14" t="str">
        <f>"孙志平"</f>
        <v>孙志平</v>
      </c>
      <c r="C292" s="14" t="str">
        <f t="shared" si="20"/>
        <v>202217</v>
      </c>
      <c r="D292" s="14" t="str">
        <f t="shared" si="21"/>
        <v>男</v>
      </c>
      <c r="E292" s="59" t="s">
        <v>1750</v>
      </c>
      <c r="F292" s="14" t="str">
        <f t="shared" si="22"/>
        <v>5月21日下午场</v>
      </c>
    </row>
    <row r="293" s="54" customFormat="1" ht="22" customHeight="1" spans="1:6">
      <c r="A293" s="14">
        <v>291</v>
      </c>
      <c r="B293" s="14" t="str">
        <f>"严子杰"</f>
        <v>严子杰</v>
      </c>
      <c r="C293" s="14" t="str">
        <f t="shared" si="20"/>
        <v>202217</v>
      </c>
      <c r="D293" s="14" t="str">
        <f t="shared" si="21"/>
        <v>男</v>
      </c>
      <c r="E293" s="59" t="s">
        <v>1751</v>
      </c>
      <c r="F293" s="14" t="str">
        <f t="shared" si="22"/>
        <v>5月21日下午场</v>
      </c>
    </row>
    <row r="294" s="54" customFormat="1" ht="22" customHeight="1" spans="1:6">
      <c r="A294" s="14">
        <v>292</v>
      </c>
      <c r="B294" s="14" t="str">
        <f>"李宏甫"</f>
        <v>李宏甫</v>
      </c>
      <c r="C294" s="14" t="str">
        <f t="shared" si="20"/>
        <v>202217</v>
      </c>
      <c r="D294" s="14" t="str">
        <f t="shared" si="21"/>
        <v>男</v>
      </c>
      <c r="E294" s="59" t="s">
        <v>1752</v>
      </c>
      <c r="F294" s="14" t="str">
        <f t="shared" si="22"/>
        <v>5月21日下午场</v>
      </c>
    </row>
    <row r="295" s="54" customFormat="1" ht="22" customHeight="1" spans="1:6">
      <c r="A295" s="14">
        <v>293</v>
      </c>
      <c r="B295" s="14" t="str">
        <f>"彭成思"</f>
        <v>彭成思</v>
      </c>
      <c r="C295" s="14" t="str">
        <f t="shared" si="20"/>
        <v>202217</v>
      </c>
      <c r="D295" s="14" t="str">
        <f t="shared" si="21"/>
        <v>男</v>
      </c>
      <c r="E295" s="59" t="s">
        <v>1753</v>
      </c>
      <c r="F295" s="14" t="str">
        <f t="shared" si="22"/>
        <v>5月21日下午场</v>
      </c>
    </row>
    <row r="296" s="54" customFormat="1" ht="22" customHeight="1" spans="1:6">
      <c r="A296" s="14">
        <v>294</v>
      </c>
      <c r="B296" s="14" t="str">
        <f>"凡仁义"</f>
        <v>凡仁义</v>
      </c>
      <c r="C296" s="14" t="str">
        <f t="shared" ref="C296:C331" si="23">"202218"</f>
        <v>202218</v>
      </c>
      <c r="D296" s="14" t="str">
        <f t="shared" si="21"/>
        <v>男</v>
      </c>
      <c r="E296" s="59" t="s">
        <v>1734</v>
      </c>
      <c r="F296" s="14" t="str">
        <f t="shared" si="22"/>
        <v>5月21日下午场</v>
      </c>
    </row>
    <row r="297" s="54" customFormat="1" ht="22" customHeight="1" spans="1:6">
      <c r="A297" s="14">
        <v>295</v>
      </c>
      <c r="B297" s="14" t="str">
        <f>"戴杨洋"</f>
        <v>戴杨洋</v>
      </c>
      <c r="C297" s="14" t="str">
        <f t="shared" si="23"/>
        <v>202218</v>
      </c>
      <c r="D297" s="14" t="str">
        <f t="shared" si="21"/>
        <v>男</v>
      </c>
      <c r="E297" s="59" t="s">
        <v>1713</v>
      </c>
      <c r="F297" s="14" t="str">
        <f t="shared" si="22"/>
        <v>5月21日下午场</v>
      </c>
    </row>
    <row r="298" s="54" customFormat="1" ht="22" customHeight="1" spans="1:6">
      <c r="A298" s="14">
        <v>296</v>
      </c>
      <c r="B298" s="14" t="str">
        <f>"王安平"</f>
        <v>王安平</v>
      </c>
      <c r="C298" s="14" t="str">
        <f t="shared" si="23"/>
        <v>202218</v>
      </c>
      <c r="D298" s="14" t="str">
        <f t="shared" si="21"/>
        <v>男</v>
      </c>
      <c r="E298" s="59" t="s">
        <v>1754</v>
      </c>
      <c r="F298" s="14" t="str">
        <f t="shared" si="22"/>
        <v>5月21日下午场</v>
      </c>
    </row>
    <row r="299" s="54" customFormat="1" ht="22" customHeight="1" spans="1:6">
      <c r="A299" s="14">
        <v>297</v>
      </c>
      <c r="B299" s="14" t="str">
        <f>"冯振远"</f>
        <v>冯振远</v>
      </c>
      <c r="C299" s="14" t="str">
        <f t="shared" si="23"/>
        <v>202218</v>
      </c>
      <c r="D299" s="14" t="str">
        <f t="shared" si="21"/>
        <v>男</v>
      </c>
      <c r="E299" s="59" t="s">
        <v>1755</v>
      </c>
      <c r="F299" s="14" t="str">
        <f t="shared" si="22"/>
        <v>5月21日下午场</v>
      </c>
    </row>
    <row r="300" s="54" customFormat="1" ht="22" customHeight="1" spans="1:6">
      <c r="A300" s="14">
        <v>298</v>
      </c>
      <c r="B300" s="14" t="str">
        <f>"吕聪"</f>
        <v>吕聪</v>
      </c>
      <c r="C300" s="14" t="str">
        <f t="shared" si="23"/>
        <v>202218</v>
      </c>
      <c r="D300" s="14" t="str">
        <f t="shared" si="21"/>
        <v>男</v>
      </c>
      <c r="E300" s="59" t="s">
        <v>1756</v>
      </c>
      <c r="F300" s="14" t="str">
        <f t="shared" si="22"/>
        <v>5月21日下午场</v>
      </c>
    </row>
    <row r="301" s="54" customFormat="1" ht="22" customHeight="1" spans="1:6">
      <c r="A301" s="14">
        <v>299</v>
      </c>
      <c r="B301" s="14" t="str">
        <f>"高宏伟"</f>
        <v>高宏伟</v>
      </c>
      <c r="C301" s="14" t="str">
        <f t="shared" si="23"/>
        <v>202218</v>
      </c>
      <c r="D301" s="14" t="str">
        <f t="shared" si="21"/>
        <v>男</v>
      </c>
      <c r="E301" s="59" t="s">
        <v>1713</v>
      </c>
      <c r="F301" s="14" t="str">
        <f t="shared" si="22"/>
        <v>5月21日下午场</v>
      </c>
    </row>
    <row r="302" s="54" customFormat="1" ht="22" customHeight="1" spans="1:6">
      <c r="A302" s="14">
        <v>300</v>
      </c>
      <c r="B302" s="14" t="str">
        <f>"张晓宇"</f>
        <v>张晓宇</v>
      </c>
      <c r="C302" s="14" t="str">
        <f t="shared" si="23"/>
        <v>202218</v>
      </c>
      <c r="D302" s="14" t="str">
        <f t="shared" si="21"/>
        <v>男</v>
      </c>
      <c r="E302" s="59" t="s">
        <v>1736</v>
      </c>
      <c r="F302" s="14" t="str">
        <f t="shared" si="22"/>
        <v>5月21日下午场</v>
      </c>
    </row>
    <row r="303" s="54" customFormat="1" ht="22" customHeight="1" spans="1:6">
      <c r="A303" s="14">
        <v>301</v>
      </c>
      <c r="B303" s="14" t="str">
        <f>"王秀舰"</f>
        <v>王秀舰</v>
      </c>
      <c r="C303" s="14" t="str">
        <f t="shared" si="23"/>
        <v>202218</v>
      </c>
      <c r="D303" s="14" t="str">
        <f t="shared" si="21"/>
        <v>男</v>
      </c>
      <c r="E303" s="59" t="s">
        <v>1757</v>
      </c>
      <c r="F303" s="14" t="str">
        <f t="shared" si="22"/>
        <v>5月21日下午场</v>
      </c>
    </row>
    <row r="304" s="54" customFormat="1" ht="22" customHeight="1" spans="1:6">
      <c r="A304" s="14">
        <v>302</v>
      </c>
      <c r="B304" s="14" t="str">
        <f>"司小雨"</f>
        <v>司小雨</v>
      </c>
      <c r="C304" s="14" t="str">
        <f t="shared" si="23"/>
        <v>202218</v>
      </c>
      <c r="D304" s="14" t="str">
        <f t="shared" si="21"/>
        <v>男</v>
      </c>
      <c r="E304" s="59" t="s">
        <v>1758</v>
      </c>
      <c r="F304" s="14" t="str">
        <f t="shared" si="22"/>
        <v>5月21日下午场</v>
      </c>
    </row>
    <row r="305" s="54" customFormat="1" ht="22" customHeight="1" spans="1:6">
      <c r="A305" s="14">
        <v>303</v>
      </c>
      <c r="B305" s="14" t="str">
        <f>"宋冬冬"</f>
        <v>宋冬冬</v>
      </c>
      <c r="C305" s="14" t="str">
        <f t="shared" si="23"/>
        <v>202218</v>
      </c>
      <c r="D305" s="14" t="str">
        <f t="shared" si="21"/>
        <v>男</v>
      </c>
      <c r="E305" s="59" t="s">
        <v>1759</v>
      </c>
      <c r="F305" s="14" t="str">
        <f t="shared" si="22"/>
        <v>5月21日下午场</v>
      </c>
    </row>
    <row r="306" s="54" customFormat="1" ht="22" customHeight="1" spans="1:6">
      <c r="A306" s="14">
        <v>304</v>
      </c>
      <c r="B306" s="14" t="str">
        <f>"张春阳"</f>
        <v>张春阳</v>
      </c>
      <c r="C306" s="14" t="str">
        <f t="shared" si="23"/>
        <v>202218</v>
      </c>
      <c r="D306" s="14" t="str">
        <f t="shared" si="21"/>
        <v>男</v>
      </c>
      <c r="E306" s="59" t="s">
        <v>1760</v>
      </c>
      <c r="F306" s="14" t="str">
        <f t="shared" si="22"/>
        <v>5月21日下午场</v>
      </c>
    </row>
    <row r="307" s="54" customFormat="1" ht="22" customHeight="1" spans="1:6">
      <c r="A307" s="14">
        <v>305</v>
      </c>
      <c r="B307" s="14" t="str">
        <f>"刘玉明"</f>
        <v>刘玉明</v>
      </c>
      <c r="C307" s="14" t="str">
        <f t="shared" si="23"/>
        <v>202218</v>
      </c>
      <c r="D307" s="14" t="str">
        <f t="shared" si="21"/>
        <v>男</v>
      </c>
      <c r="E307" s="59" t="s">
        <v>1761</v>
      </c>
      <c r="F307" s="14" t="str">
        <f t="shared" si="22"/>
        <v>5月21日下午场</v>
      </c>
    </row>
    <row r="308" s="54" customFormat="1" ht="22" customHeight="1" spans="1:6">
      <c r="A308" s="14">
        <v>306</v>
      </c>
      <c r="B308" s="14" t="str">
        <f>"刘志涵"</f>
        <v>刘志涵</v>
      </c>
      <c r="C308" s="14" t="str">
        <f t="shared" si="23"/>
        <v>202218</v>
      </c>
      <c r="D308" s="14" t="str">
        <f t="shared" si="21"/>
        <v>男</v>
      </c>
      <c r="E308" s="59" t="s">
        <v>1762</v>
      </c>
      <c r="F308" s="14" t="str">
        <f t="shared" si="22"/>
        <v>5月21日下午场</v>
      </c>
    </row>
    <row r="309" s="54" customFormat="1" ht="22" customHeight="1" spans="1:6">
      <c r="A309" s="14">
        <v>307</v>
      </c>
      <c r="B309" s="14" t="str">
        <f>"吴欣宇"</f>
        <v>吴欣宇</v>
      </c>
      <c r="C309" s="14" t="str">
        <f t="shared" si="23"/>
        <v>202218</v>
      </c>
      <c r="D309" s="14" t="str">
        <f t="shared" si="21"/>
        <v>男</v>
      </c>
      <c r="E309" s="59" t="s">
        <v>1763</v>
      </c>
      <c r="F309" s="14" t="str">
        <f t="shared" si="22"/>
        <v>5月21日下午场</v>
      </c>
    </row>
    <row r="310" s="54" customFormat="1" ht="22" customHeight="1" spans="1:6">
      <c r="A310" s="14">
        <v>308</v>
      </c>
      <c r="B310" s="14" t="str">
        <f>"李健"</f>
        <v>李健</v>
      </c>
      <c r="C310" s="14" t="str">
        <f t="shared" si="23"/>
        <v>202218</v>
      </c>
      <c r="D310" s="14" t="str">
        <f t="shared" si="21"/>
        <v>男</v>
      </c>
      <c r="E310" s="59" t="s">
        <v>1764</v>
      </c>
      <c r="F310" s="14" t="str">
        <f t="shared" si="22"/>
        <v>5月21日下午场</v>
      </c>
    </row>
    <row r="311" s="54" customFormat="1" ht="22" customHeight="1" spans="1:6">
      <c r="A311" s="14">
        <v>309</v>
      </c>
      <c r="B311" s="14" t="str">
        <f>"饶程"</f>
        <v>饶程</v>
      </c>
      <c r="C311" s="14" t="str">
        <f t="shared" si="23"/>
        <v>202218</v>
      </c>
      <c r="D311" s="14" t="str">
        <f t="shared" si="21"/>
        <v>男</v>
      </c>
      <c r="E311" s="59" t="s">
        <v>933</v>
      </c>
      <c r="F311" s="14" t="str">
        <f t="shared" si="22"/>
        <v>5月21日下午场</v>
      </c>
    </row>
    <row r="312" s="54" customFormat="1" ht="22" customHeight="1" spans="1:6">
      <c r="A312" s="14">
        <v>310</v>
      </c>
      <c r="B312" s="14" t="str">
        <f>"王峥"</f>
        <v>王峥</v>
      </c>
      <c r="C312" s="14" t="str">
        <f t="shared" si="23"/>
        <v>202218</v>
      </c>
      <c r="D312" s="14" t="str">
        <f t="shared" si="21"/>
        <v>男</v>
      </c>
      <c r="E312" s="59" t="s">
        <v>1765</v>
      </c>
      <c r="F312" s="14" t="str">
        <f t="shared" si="22"/>
        <v>5月21日下午场</v>
      </c>
    </row>
    <row r="313" s="54" customFormat="1" ht="22" customHeight="1" spans="1:6">
      <c r="A313" s="14">
        <v>311</v>
      </c>
      <c r="B313" s="14" t="str">
        <f>"戴义龙"</f>
        <v>戴义龙</v>
      </c>
      <c r="C313" s="14" t="str">
        <f t="shared" si="23"/>
        <v>202218</v>
      </c>
      <c r="D313" s="14" t="str">
        <f t="shared" si="21"/>
        <v>男</v>
      </c>
      <c r="E313" s="59" t="s">
        <v>1766</v>
      </c>
      <c r="F313" s="14" t="str">
        <f t="shared" si="22"/>
        <v>5月21日下午场</v>
      </c>
    </row>
    <row r="314" s="54" customFormat="1" ht="22" customHeight="1" spans="1:6">
      <c r="A314" s="14">
        <v>312</v>
      </c>
      <c r="B314" s="14" t="str">
        <f>"张阳洋"</f>
        <v>张阳洋</v>
      </c>
      <c r="C314" s="14" t="str">
        <f t="shared" si="23"/>
        <v>202218</v>
      </c>
      <c r="D314" s="14" t="str">
        <f t="shared" si="21"/>
        <v>男</v>
      </c>
      <c r="E314" s="59" t="s">
        <v>1767</v>
      </c>
      <c r="F314" s="14" t="str">
        <f t="shared" si="22"/>
        <v>5月21日下午场</v>
      </c>
    </row>
    <row r="315" s="54" customFormat="1" ht="22" customHeight="1" spans="1:6">
      <c r="A315" s="14">
        <v>313</v>
      </c>
      <c r="B315" s="14" t="str">
        <f>"李帅"</f>
        <v>李帅</v>
      </c>
      <c r="C315" s="14" t="str">
        <f t="shared" si="23"/>
        <v>202218</v>
      </c>
      <c r="D315" s="14" t="str">
        <f t="shared" si="21"/>
        <v>男</v>
      </c>
      <c r="E315" s="59" t="s">
        <v>1768</v>
      </c>
      <c r="F315" s="14" t="str">
        <f t="shared" si="22"/>
        <v>5月21日下午场</v>
      </c>
    </row>
    <row r="316" s="54" customFormat="1" ht="22" customHeight="1" spans="1:6">
      <c r="A316" s="14">
        <v>314</v>
      </c>
      <c r="B316" s="14" t="str">
        <f>"陈阳"</f>
        <v>陈阳</v>
      </c>
      <c r="C316" s="14" t="str">
        <f t="shared" si="23"/>
        <v>202218</v>
      </c>
      <c r="D316" s="14" t="str">
        <f t="shared" si="21"/>
        <v>男</v>
      </c>
      <c r="E316" s="59" t="s">
        <v>1769</v>
      </c>
      <c r="F316" s="14" t="str">
        <f t="shared" si="22"/>
        <v>5月21日下午场</v>
      </c>
    </row>
    <row r="317" s="54" customFormat="1" ht="22" customHeight="1" spans="1:6">
      <c r="A317" s="14">
        <v>315</v>
      </c>
      <c r="B317" s="14" t="str">
        <f>"方旭"</f>
        <v>方旭</v>
      </c>
      <c r="C317" s="14" t="str">
        <f t="shared" si="23"/>
        <v>202218</v>
      </c>
      <c r="D317" s="14" t="str">
        <f t="shared" si="21"/>
        <v>男</v>
      </c>
      <c r="E317" s="59" t="s">
        <v>1770</v>
      </c>
      <c r="F317" s="14" t="str">
        <f t="shared" si="22"/>
        <v>5月21日下午场</v>
      </c>
    </row>
    <row r="318" s="54" customFormat="1" ht="22" customHeight="1" spans="1:6">
      <c r="A318" s="14">
        <v>316</v>
      </c>
      <c r="B318" s="14" t="str">
        <f>"陈瑞"</f>
        <v>陈瑞</v>
      </c>
      <c r="C318" s="14" t="str">
        <f t="shared" si="23"/>
        <v>202218</v>
      </c>
      <c r="D318" s="14" t="str">
        <f t="shared" si="21"/>
        <v>男</v>
      </c>
      <c r="E318" s="59" t="s">
        <v>1741</v>
      </c>
      <c r="F318" s="14" t="str">
        <f t="shared" si="22"/>
        <v>5月21日下午场</v>
      </c>
    </row>
    <row r="319" s="54" customFormat="1" ht="22" customHeight="1" spans="1:6">
      <c r="A319" s="14">
        <v>317</v>
      </c>
      <c r="B319" s="14" t="str">
        <f>"张宇豪"</f>
        <v>张宇豪</v>
      </c>
      <c r="C319" s="14" t="str">
        <f t="shared" si="23"/>
        <v>202218</v>
      </c>
      <c r="D319" s="14" t="str">
        <f t="shared" si="21"/>
        <v>男</v>
      </c>
      <c r="E319" s="59" t="s">
        <v>1771</v>
      </c>
      <c r="F319" s="14" t="str">
        <f t="shared" si="22"/>
        <v>5月21日下午场</v>
      </c>
    </row>
    <row r="320" s="54" customFormat="1" ht="22" customHeight="1" spans="1:6">
      <c r="A320" s="14">
        <v>318</v>
      </c>
      <c r="B320" s="14" t="str">
        <f>"洪奇成"</f>
        <v>洪奇成</v>
      </c>
      <c r="C320" s="14" t="str">
        <f t="shared" si="23"/>
        <v>202218</v>
      </c>
      <c r="D320" s="14" t="str">
        <f t="shared" si="21"/>
        <v>男</v>
      </c>
      <c r="E320" s="59" t="s">
        <v>1772</v>
      </c>
      <c r="F320" s="14" t="str">
        <f t="shared" si="22"/>
        <v>5月21日下午场</v>
      </c>
    </row>
    <row r="321" s="54" customFormat="1" ht="22" customHeight="1" spans="1:6">
      <c r="A321" s="14">
        <v>319</v>
      </c>
      <c r="B321" s="14" t="str">
        <f>"陈博謇"</f>
        <v>陈博謇</v>
      </c>
      <c r="C321" s="14" t="str">
        <f t="shared" si="23"/>
        <v>202218</v>
      </c>
      <c r="D321" s="14" t="str">
        <f t="shared" si="21"/>
        <v>男</v>
      </c>
      <c r="E321" s="59" t="s">
        <v>705</v>
      </c>
      <c r="F321" s="14" t="str">
        <f t="shared" si="22"/>
        <v>5月21日下午场</v>
      </c>
    </row>
    <row r="322" s="54" customFormat="1" ht="22" customHeight="1" spans="1:6">
      <c r="A322" s="14">
        <v>320</v>
      </c>
      <c r="B322" s="14" t="str">
        <f>"陈维轩"</f>
        <v>陈维轩</v>
      </c>
      <c r="C322" s="14" t="str">
        <f t="shared" si="23"/>
        <v>202218</v>
      </c>
      <c r="D322" s="14" t="str">
        <f t="shared" si="21"/>
        <v>男</v>
      </c>
      <c r="E322" s="59" t="s">
        <v>1773</v>
      </c>
      <c r="F322" s="14" t="str">
        <f t="shared" si="22"/>
        <v>5月21日下午场</v>
      </c>
    </row>
    <row r="323" s="54" customFormat="1" ht="22" customHeight="1" spans="1:6">
      <c r="A323" s="14">
        <v>321</v>
      </c>
      <c r="B323" s="14" t="str">
        <f>"吴庆龙"</f>
        <v>吴庆龙</v>
      </c>
      <c r="C323" s="14" t="str">
        <f t="shared" si="23"/>
        <v>202218</v>
      </c>
      <c r="D323" s="14" t="str">
        <f t="shared" si="21"/>
        <v>男</v>
      </c>
      <c r="E323" s="59" t="s">
        <v>1774</v>
      </c>
      <c r="F323" s="14" t="str">
        <f t="shared" si="22"/>
        <v>5月21日下午场</v>
      </c>
    </row>
    <row r="324" s="54" customFormat="1" ht="22" customHeight="1" spans="1:6">
      <c r="A324" s="14">
        <v>322</v>
      </c>
      <c r="B324" s="14" t="str">
        <f>"吴昊"</f>
        <v>吴昊</v>
      </c>
      <c r="C324" s="14" t="str">
        <f t="shared" si="23"/>
        <v>202218</v>
      </c>
      <c r="D324" s="14" t="str">
        <f t="shared" si="21"/>
        <v>男</v>
      </c>
      <c r="E324" s="59" t="s">
        <v>1775</v>
      </c>
      <c r="F324" s="14" t="str">
        <f t="shared" si="22"/>
        <v>5月21日下午场</v>
      </c>
    </row>
    <row r="325" s="54" customFormat="1" ht="22" customHeight="1" spans="1:6">
      <c r="A325" s="14">
        <v>323</v>
      </c>
      <c r="B325" s="14" t="str">
        <f>"路宇"</f>
        <v>路宇</v>
      </c>
      <c r="C325" s="14" t="str">
        <f t="shared" si="23"/>
        <v>202218</v>
      </c>
      <c r="D325" s="14" t="str">
        <f t="shared" si="21"/>
        <v>男</v>
      </c>
      <c r="E325" s="59" t="s">
        <v>1776</v>
      </c>
      <c r="F325" s="14" t="str">
        <f t="shared" si="22"/>
        <v>5月21日下午场</v>
      </c>
    </row>
    <row r="326" s="54" customFormat="1" ht="22" customHeight="1" spans="1:6">
      <c r="A326" s="14">
        <v>324</v>
      </c>
      <c r="B326" s="14" t="str">
        <f>"王新"</f>
        <v>王新</v>
      </c>
      <c r="C326" s="14" t="str">
        <f t="shared" si="23"/>
        <v>202218</v>
      </c>
      <c r="D326" s="14" t="str">
        <f t="shared" si="21"/>
        <v>男</v>
      </c>
      <c r="E326" s="59" t="s">
        <v>1732</v>
      </c>
      <c r="F326" s="14" t="str">
        <f t="shared" si="22"/>
        <v>5月21日下午场</v>
      </c>
    </row>
    <row r="327" s="54" customFormat="1" ht="22" customHeight="1" spans="1:6">
      <c r="A327" s="14">
        <v>325</v>
      </c>
      <c r="B327" s="14" t="str">
        <f>"任健亮"</f>
        <v>任健亮</v>
      </c>
      <c r="C327" s="14" t="str">
        <f t="shared" si="23"/>
        <v>202218</v>
      </c>
      <c r="D327" s="14" t="str">
        <f t="shared" si="21"/>
        <v>男</v>
      </c>
      <c r="E327" s="59" t="s">
        <v>1777</v>
      </c>
      <c r="F327" s="14" t="str">
        <f t="shared" si="22"/>
        <v>5月21日下午场</v>
      </c>
    </row>
    <row r="328" s="54" customFormat="1" ht="22" customHeight="1" spans="1:6">
      <c r="A328" s="14">
        <v>326</v>
      </c>
      <c r="B328" s="14" t="str">
        <f>"孙文强"</f>
        <v>孙文强</v>
      </c>
      <c r="C328" s="14" t="str">
        <f t="shared" si="23"/>
        <v>202218</v>
      </c>
      <c r="D328" s="14" t="str">
        <f t="shared" si="21"/>
        <v>男</v>
      </c>
      <c r="E328" s="59" t="s">
        <v>1778</v>
      </c>
      <c r="F328" s="14" t="str">
        <f t="shared" si="22"/>
        <v>5月21日下午场</v>
      </c>
    </row>
    <row r="329" s="54" customFormat="1" ht="22" customHeight="1" spans="1:6">
      <c r="A329" s="14">
        <v>327</v>
      </c>
      <c r="B329" s="14" t="str">
        <f>"王前"</f>
        <v>王前</v>
      </c>
      <c r="C329" s="14" t="str">
        <f t="shared" si="23"/>
        <v>202218</v>
      </c>
      <c r="D329" s="14" t="str">
        <f t="shared" si="21"/>
        <v>男</v>
      </c>
      <c r="E329" s="59" t="s">
        <v>1779</v>
      </c>
      <c r="F329" s="14" t="str">
        <f t="shared" si="22"/>
        <v>5月21日下午场</v>
      </c>
    </row>
    <row r="330" s="54" customFormat="1" ht="22" customHeight="1" spans="1:6">
      <c r="A330" s="14">
        <v>328</v>
      </c>
      <c r="B330" s="14" t="str">
        <f>"李龙"</f>
        <v>李龙</v>
      </c>
      <c r="C330" s="14" t="str">
        <f t="shared" si="23"/>
        <v>202218</v>
      </c>
      <c r="D330" s="14" t="str">
        <f t="shared" si="21"/>
        <v>男</v>
      </c>
      <c r="E330" s="59" t="s">
        <v>1776</v>
      </c>
      <c r="F330" s="14" t="str">
        <f t="shared" si="22"/>
        <v>5月21日下午场</v>
      </c>
    </row>
    <row r="331" s="54" customFormat="1" ht="22" customHeight="1" spans="1:6">
      <c r="A331" s="14">
        <v>329</v>
      </c>
      <c r="B331" s="14" t="str">
        <f>"宋健峰"</f>
        <v>宋健峰</v>
      </c>
      <c r="C331" s="14" t="str">
        <f t="shared" si="23"/>
        <v>202218</v>
      </c>
      <c r="D331" s="14" t="str">
        <f t="shared" si="21"/>
        <v>男</v>
      </c>
      <c r="E331" s="59" t="s">
        <v>855</v>
      </c>
      <c r="F331" s="14" t="str">
        <f t="shared" si="22"/>
        <v>5月21日下午场</v>
      </c>
    </row>
    <row r="332" s="54" customFormat="1" ht="22" customHeight="1" spans="1:6">
      <c r="A332" s="14">
        <v>330</v>
      </c>
      <c r="B332" s="14" t="str">
        <f>"叶兴玉"</f>
        <v>叶兴玉</v>
      </c>
      <c r="C332" s="14" t="str">
        <f t="shared" ref="C332:C379" si="24">"202219"</f>
        <v>202219</v>
      </c>
      <c r="D332" s="14" t="str">
        <f t="shared" si="21"/>
        <v>男</v>
      </c>
      <c r="E332" s="59" t="s">
        <v>1780</v>
      </c>
      <c r="F332" s="14" t="str">
        <f t="shared" si="22"/>
        <v>5月21日下午场</v>
      </c>
    </row>
    <row r="333" s="54" customFormat="1" ht="22" customHeight="1" spans="1:6">
      <c r="A333" s="14">
        <v>331</v>
      </c>
      <c r="B333" s="14" t="str">
        <f>"郭安东"</f>
        <v>郭安东</v>
      </c>
      <c r="C333" s="14" t="str">
        <f t="shared" si="24"/>
        <v>202219</v>
      </c>
      <c r="D333" s="14" t="str">
        <f t="shared" si="21"/>
        <v>男</v>
      </c>
      <c r="E333" s="59" t="s">
        <v>1780</v>
      </c>
      <c r="F333" s="14" t="str">
        <f t="shared" si="22"/>
        <v>5月21日下午场</v>
      </c>
    </row>
    <row r="334" s="54" customFormat="1" ht="22" customHeight="1" spans="1:6">
      <c r="A334" s="14">
        <v>332</v>
      </c>
      <c r="B334" s="14" t="str">
        <f>"孙鑫"</f>
        <v>孙鑫</v>
      </c>
      <c r="C334" s="14" t="str">
        <f t="shared" si="24"/>
        <v>202219</v>
      </c>
      <c r="D334" s="14" t="str">
        <f t="shared" si="21"/>
        <v>男</v>
      </c>
      <c r="E334" s="59" t="s">
        <v>1781</v>
      </c>
      <c r="F334" s="14" t="str">
        <f t="shared" si="22"/>
        <v>5月21日下午场</v>
      </c>
    </row>
    <row r="335" s="54" customFormat="1" ht="22" customHeight="1" spans="1:6">
      <c r="A335" s="14">
        <v>333</v>
      </c>
      <c r="B335" s="14" t="str">
        <f>"葛德峰"</f>
        <v>葛德峰</v>
      </c>
      <c r="C335" s="14" t="str">
        <f t="shared" si="24"/>
        <v>202219</v>
      </c>
      <c r="D335" s="14" t="str">
        <f t="shared" si="21"/>
        <v>男</v>
      </c>
      <c r="E335" s="59" t="s">
        <v>1782</v>
      </c>
      <c r="F335" s="14" t="str">
        <f t="shared" si="22"/>
        <v>5月21日下午场</v>
      </c>
    </row>
    <row r="336" s="54" customFormat="1" ht="22" customHeight="1" spans="1:6">
      <c r="A336" s="14">
        <v>334</v>
      </c>
      <c r="B336" s="14" t="str">
        <f>"周兴平"</f>
        <v>周兴平</v>
      </c>
      <c r="C336" s="14" t="str">
        <f t="shared" si="24"/>
        <v>202219</v>
      </c>
      <c r="D336" s="14" t="str">
        <f t="shared" si="21"/>
        <v>男</v>
      </c>
      <c r="E336" s="59" t="s">
        <v>1783</v>
      </c>
      <c r="F336" s="14" t="str">
        <f t="shared" si="22"/>
        <v>5月21日下午场</v>
      </c>
    </row>
    <row r="337" s="54" customFormat="1" ht="22" customHeight="1" spans="1:6">
      <c r="A337" s="14">
        <v>335</v>
      </c>
      <c r="B337" s="14" t="str">
        <f>"刘欢欢"</f>
        <v>刘欢欢</v>
      </c>
      <c r="C337" s="14" t="str">
        <f t="shared" si="24"/>
        <v>202219</v>
      </c>
      <c r="D337" s="14" t="str">
        <f t="shared" si="21"/>
        <v>男</v>
      </c>
      <c r="E337" s="59" t="s">
        <v>1720</v>
      </c>
      <c r="F337" s="14" t="str">
        <f t="shared" si="22"/>
        <v>5月21日下午场</v>
      </c>
    </row>
    <row r="338" s="54" customFormat="1" ht="22" customHeight="1" spans="1:6">
      <c r="A338" s="14">
        <v>336</v>
      </c>
      <c r="B338" s="14" t="str">
        <f>"李阳"</f>
        <v>李阳</v>
      </c>
      <c r="C338" s="14" t="str">
        <f t="shared" si="24"/>
        <v>202219</v>
      </c>
      <c r="D338" s="14" t="str">
        <f t="shared" si="21"/>
        <v>男</v>
      </c>
      <c r="E338" s="59" t="s">
        <v>1713</v>
      </c>
      <c r="F338" s="14" t="str">
        <f t="shared" si="22"/>
        <v>5月21日下午场</v>
      </c>
    </row>
    <row r="339" s="54" customFormat="1" ht="22" customHeight="1" spans="1:6">
      <c r="A339" s="14">
        <v>337</v>
      </c>
      <c r="B339" s="14" t="str">
        <f>"杨文亮"</f>
        <v>杨文亮</v>
      </c>
      <c r="C339" s="14" t="str">
        <f t="shared" si="24"/>
        <v>202219</v>
      </c>
      <c r="D339" s="14" t="str">
        <f t="shared" si="21"/>
        <v>男</v>
      </c>
      <c r="E339" s="59" t="s">
        <v>964</v>
      </c>
      <c r="F339" s="14" t="str">
        <f t="shared" si="22"/>
        <v>5月21日下午场</v>
      </c>
    </row>
    <row r="340" s="54" customFormat="1" ht="22" customHeight="1" spans="1:6">
      <c r="A340" s="14">
        <v>338</v>
      </c>
      <c r="B340" s="14" t="str">
        <f>"盛超"</f>
        <v>盛超</v>
      </c>
      <c r="C340" s="14" t="str">
        <f t="shared" si="24"/>
        <v>202219</v>
      </c>
      <c r="D340" s="14" t="str">
        <f t="shared" si="21"/>
        <v>男</v>
      </c>
      <c r="E340" s="59" t="s">
        <v>1711</v>
      </c>
      <c r="F340" s="14" t="str">
        <f t="shared" si="22"/>
        <v>5月21日下午场</v>
      </c>
    </row>
    <row r="341" s="54" customFormat="1" ht="22" customHeight="1" spans="1:6">
      <c r="A341" s="14">
        <v>339</v>
      </c>
      <c r="B341" s="14" t="str">
        <f>"朱彤宇"</f>
        <v>朱彤宇</v>
      </c>
      <c r="C341" s="14" t="str">
        <f t="shared" si="24"/>
        <v>202219</v>
      </c>
      <c r="D341" s="14" t="str">
        <f t="shared" si="21"/>
        <v>男</v>
      </c>
      <c r="E341" s="59" t="s">
        <v>1784</v>
      </c>
      <c r="F341" s="14" t="str">
        <f t="shared" si="22"/>
        <v>5月21日下午场</v>
      </c>
    </row>
    <row r="342" s="54" customFormat="1" ht="22" customHeight="1" spans="1:6">
      <c r="A342" s="14">
        <v>340</v>
      </c>
      <c r="B342" s="14" t="str">
        <f>"孙诚"</f>
        <v>孙诚</v>
      </c>
      <c r="C342" s="14" t="str">
        <f t="shared" si="24"/>
        <v>202219</v>
      </c>
      <c r="D342" s="14" t="str">
        <f t="shared" si="21"/>
        <v>男</v>
      </c>
      <c r="E342" s="59" t="s">
        <v>1785</v>
      </c>
      <c r="F342" s="14" t="str">
        <f t="shared" si="22"/>
        <v>5月21日下午场</v>
      </c>
    </row>
    <row r="343" s="54" customFormat="1" ht="22" customHeight="1" spans="1:6">
      <c r="A343" s="14">
        <v>341</v>
      </c>
      <c r="B343" s="14" t="str">
        <f>"聂德军"</f>
        <v>聂德军</v>
      </c>
      <c r="C343" s="14" t="str">
        <f t="shared" si="24"/>
        <v>202219</v>
      </c>
      <c r="D343" s="14" t="str">
        <f t="shared" si="21"/>
        <v>男</v>
      </c>
      <c r="E343" s="59" t="s">
        <v>1786</v>
      </c>
      <c r="F343" s="14" t="str">
        <f t="shared" si="22"/>
        <v>5月21日下午场</v>
      </c>
    </row>
    <row r="344" s="54" customFormat="1" ht="22" customHeight="1" spans="1:6">
      <c r="A344" s="14">
        <v>342</v>
      </c>
      <c r="B344" s="14" t="str">
        <f>"郝再勇"</f>
        <v>郝再勇</v>
      </c>
      <c r="C344" s="14" t="str">
        <f t="shared" si="24"/>
        <v>202219</v>
      </c>
      <c r="D344" s="14" t="str">
        <f t="shared" si="21"/>
        <v>男</v>
      </c>
      <c r="E344" s="59" t="s">
        <v>1787</v>
      </c>
      <c r="F344" s="14" t="str">
        <f t="shared" si="22"/>
        <v>5月21日下午场</v>
      </c>
    </row>
    <row r="345" s="54" customFormat="1" ht="22" customHeight="1" spans="1:6">
      <c r="A345" s="14">
        <v>343</v>
      </c>
      <c r="B345" s="14" t="str">
        <f>"付正勇"</f>
        <v>付正勇</v>
      </c>
      <c r="C345" s="14" t="str">
        <f t="shared" si="24"/>
        <v>202219</v>
      </c>
      <c r="D345" s="14" t="str">
        <f t="shared" si="21"/>
        <v>男</v>
      </c>
      <c r="E345" s="59" t="s">
        <v>1788</v>
      </c>
      <c r="F345" s="14" t="str">
        <f t="shared" si="22"/>
        <v>5月21日下午场</v>
      </c>
    </row>
    <row r="346" s="54" customFormat="1" ht="22" customHeight="1" spans="1:6">
      <c r="A346" s="14">
        <v>344</v>
      </c>
      <c r="B346" s="14" t="str">
        <f>"戴奇"</f>
        <v>戴奇</v>
      </c>
      <c r="C346" s="14" t="str">
        <f t="shared" si="24"/>
        <v>202219</v>
      </c>
      <c r="D346" s="14" t="str">
        <f t="shared" si="21"/>
        <v>男</v>
      </c>
      <c r="E346" s="59" t="s">
        <v>1789</v>
      </c>
      <c r="F346" s="14" t="str">
        <f t="shared" si="22"/>
        <v>5月21日下午场</v>
      </c>
    </row>
    <row r="347" s="54" customFormat="1" ht="22" customHeight="1" spans="1:6">
      <c r="A347" s="14">
        <v>345</v>
      </c>
      <c r="B347" s="14" t="str">
        <f>"杨明"</f>
        <v>杨明</v>
      </c>
      <c r="C347" s="14" t="str">
        <f t="shared" si="24"/>
        <v>202219</v>
      </c>
      <c r="D347" s="14" t="str">
        <f t="shared" si="21"/>
        <v>男</v>
      </c>
      <c r="E347" s="59" t="s">
        <v>1790</v>
      </c>
      <c r="F347" s="14" t="str">
        <f t="shared" si="22"/>
        <v>5月21日下午场</v>
      </c>
    </row>
    <row r="348" s="54" customFormat="1" ht="22" customHeight="1" spans="1:6">
      <c r="A348" s="14">
        <v>346</v>
      </c>
      <c r="B348" s="14" t="str">
        <f>"余亮"</f>
        <v>余亮</v>
      </c>
      <c r="C348" s="14" t="str">
        <f t="shared" si="24"/>
        <v>202219</v>
      </c>
      <c r="D348" s="14" t="str">
        <f t="shared" si="21"/>
        <v>男</v>
      </c>
      <c r="E348" s="59" t="s">
        <v>1791</v>
      </c>
      <c r="F348" s="14" t="str">
        <f t="shared" si="22"/>
        <v>5月21日下午场</v>
      </c>
    </row>
    <row r="349" s="54" customFormat="1" ht="22" customHeight="1" spans="1:6">
      <c r="A349" s="14">
        <v>347</v>
      </c>
      <c r="B349" s="14" t="str">
        <f>"王原"</f>
        <v>王原</v>
      </c>
      <c r="C349" s="14" t="str">
        <f t="shared" si="24"/>
        <v>202219</v>
      </c>
      <c r="D349" s="14" t="str">
        <f t="shared" si="21"/>
        <v>男</v>
      </c>
      <c r="E349" s="59" t="s">
        <v>1773</v>
      </c>
      <c r="F349" s="14" t="str">
        <f t="shared" si="22"/>
        <v>5月21日下午场</v>
      </c>
    </row>
    <row r="350" s="54" customFormat="1" ht="22" customHeight="1" spans="1:6">
      <c r="A350" s="14">
        <v>348</v>
      </c>
      <c r="B350" s="14" t="str">
        <f>"张友坤"</f>
        <v>张友坤</v>
      </c>
      <c r="C350" s="14" t="str">
        <f t="shared" si="24"/>
        <v>202219</v>
      </c>
      <c r="D350" s="14" t="str">
        <f t="shared" ref="D350:D399" si="25">"男"</f>
        <v>男</v>
      </c>
      <c r="E350" s="59" t="s">
        <v>1792</v>
      </c>
      <c r="F350" s="14" t="str">
        <f t="shared" ref="F350:F399" si="26">"5月21日下午场"</f>
        <v>5月21日下午场</v>
      </c>
    </row>
    <row r="351" s="54" customFormat="1" ht="22" customHeight="1" spans="1:6">
      <c r="A351" s="14">
        <v>349</v>
      </c>
      <c r="B351" s="14" t="str">
        <f>"郑飞"</f>
        <v>郑飞</v>
      </c>
      <c r="C351" s="14" t="str">
        <f t="shared" si="24"/>
        <v>202219</v>
      </c>
      <c r="D351" s="14" t="str">
        <f t="shared" si="25"/>
        <v>男</v>
      </c>
      <c r="E351" s="59" t="s">
        <v>1707</v>
      </c>
      <c r="F351" s="14" t="str">
        <f t="shared" si="26"/>
        <v>5月21日下午场</v>
      </c>
    </row>
    <row r="352" s="54" customFormat="1" ht="22" customHeight="1" spans="1:6">
      <c r="A352" s="14">
        <v>350</v>
      </c>
      <c r="B352" s="14" t="str">
        <f>"王思澄"</f>
        <v>王思澄</v>
      </c>
      <c r="C352" s="14" t="str">
        <f t="shared" si="24"/>
        <v>202219</v>
      </c>
      <c r="D352" s="14" t="str">
        <f t="shared" si="25"/>
        <v>男</v>
      </c>
      <c r="E352" s="59" t="s">
        <v>1793</v>
      </c>
      <c r="F352" s="14" t="str">
        <f t="shared" si="26"/>
        <v>5月21日下午场</v>
      </c>
    </row>
    <row r="353" s="54" customFormat="1" ht="22" customHeight="1" spans="1:6">
      <c r="A353" s="14">
        <v>351</v>
      </c>
      <c r="B353" s="14" t="str">
        <f>"江波"</f>
        <v>江波</v>
      </c>
      <c r="C353" s="14" t="str">
        <f t="shared" si="24"/>
        <v>202219</v>
      </c>
      <c r="D353" s="14" t="str">
        <f t="shared" si="25"/>
        <v>男</v>
      </c>
      <c r="E353" s="59" t="s">
        <v>1794</v>
      </c>
      <c r="F353" s="14" t="str">
        <f t="shared" si="26"/>
        <v>5月21日下午场</v>
      </c>
    </row>
    <row r="354" s="54" customFormat="1" ht="22" customHeight="1" spans="1:6">
      <c r="A354" s="14">
        <v>352</v>
      </c>
      <c r="B354" s="14" t="str">
        <f>"刘宗旭"</f>
        <v>刘宗旭</v>
      </c>
      <c r="C354" s="14" t="str">
        <f t="shared" si="24"/>
        <v>202219</v>
      </c>
      <c r="D354" s="14" t="str">
        <f t="shared" si="25"/>
        <v>男</v>
      </c>
      <c r="E354" s="59" t="s">
        <v>1789</v>
      </c>
      <c r="F354" s="14" t="str">
        <f t="shared" si="26"/>
        <v>5月21日下午场</v>
      </c>
    </row>
    <row r="355" s="54" customFormat="1" ht="22" customHeight="1" spans="1:6">
      <c r="A355" s="14">
        <v>353</v>
      </c>
      <c r="B355" s="14" t="str">
        <f>"陶振"</f>
        <v>陶振</v>
      </c>
      <c r="C355" s="14" t="str">
        <f t="shared" si="24"/>
        <v>202219</v>
      </c>
      <c r="D355" s="14" t="str">
        <f t="shared" si="25"/>
        <v>男</v>
      </c>
      <c r="E355" s="59" t="s">
        <v>1731</v>
      </c>
      <c r="F355" s="14" t="str">
        <f t="shared" si="26"/>
        <v>5月21日下午场</v>
      </c>
    </row>
    <row r="356" s="54" customFormat="1" ht="22" customHeight="1" spans="1:6">
      <c r="A356" s="14">
        <v>354</v>
      </c>
      <c r="B356" s="14" t="str">
        <f>"赵川"</f>
        <v>赵川</v>
      </c>
      <c r="C356" s="14" t="str">
        <f t="shared" si="24"/>
        <v>202219</v>
      </c>
      <c r="D356" s="14" t="str">
        <f t="shared" si="25"/>
        <v>男</v>
      </c>
      <c r="E356" s="59" t="s">
        <v>1648</v>
      </c>
      <c r="F356" s="14" t="str">
        <f t="shared" si="26"/>
        <v>5月21日下午场</v>
      </c>
    </row>
    <row r="357" s="54" customFormat="1" ht="22" customHeight="1" spans="1:6">
      <c r="A357" s="14">
        <v>355</v>
      </c>
      <c r="B357" s="14" t="str">
        <f>"付福航"</f>
        <v>付福航</v>
      </c>
      <c r="C357" s="14" t="str">
        <f t="shared" si="24"/>
        <v>202219</v>
      </c>
      <c r="D357" s="14" t="str">
        <f t="shared" si="25"/>
        <v>男</v>
      </c>
      <c r="E357" s="59" t="s">
        <v>1752</v>
      </c>
      <c r="F357" s="14" t="str">
        <f t="shared" si="26"/>
        <v>5月21日下午场</v>
      </c>
    </row>
    <row r="358" s="54" customFormat="1" ht="22" customHeight="1" spans="1:6">
      <c r="A358" s="14">
        <v>356</v>
      </c>
      <c r="B358" s="14" t="str">
        <f>"戴喜俊"</f>
        <v>戴喜俊</v>
      </c>
      <c r="C358" s="14" t="str">
        <f t="shared" si="24"/>
        <v>202219</v>
      </c>
      <c r="D358" s="14" t="str">
        <f t="shared" si="25"/>
        <v>男</v>
      </c>
      <c r="E358" s="59" t="s">
        <v>1795</v>
      </c>
      <c r="F358" s="14" t="str">
        <f t="shared" si="26"/>
        <v>5月21日下午场</v>
      </c>
    </row>
    <row r="359" s="54" customFormat="1" ht="22" customHeight="1" spans="1:6">
      <c r="A359" s="14">
        <v>357</v>
      </c>
      <c r="B359" s="14" t="str">
        <f>"徐健"</f>
        <v>徐健</v>
      </c>
      <c r="C359" s="14" t="str">
        <f t="shared" si="24"/>
        <v>202219</v>
      </c>
      <c r="D359" s="14" t="str">
        <f t="shared" si="25"/>
        <v>男</v>
      </c>
      <c r="E359" s="59" t="s">
        <v>1780</v>
      </c>
      <c r="F359" s="14" t="str">
        <f t="shared" si="26"/>
        <v>5月21日下午场</v>
      </c>
    </row>
    <row r="360" s="54" customFormat="1" ht="22" customHeight="1" spans="1:6">
      <c r="A360" s="14">
        <v>358</v>
      </c>
      <c r="B360" s="14" t="str">
        <f>"秦坤宇"</f>
        <v>秦坤宇</v>
      </c>
      <c r="C360" s="14" t="str">
        <f t="shared" si="24"/>
        <v>202219</v>
      </c>
      <c r="D360" s="14" t="str">
        <f t="shared" si="25"/>
        <v>男</v>
      </c>
      <c r="E360" s="59" t="s">
        <v>1777</v>
      </c>
      <c r="F360" s="14" t="str">
        <f t="shared" si="26"/>
        <v>5月21日下午场</v>
      </c>
    </row>
    <row r="361" s="54" customFormat="1" ht="22" customHeight="1" spans="1:6">
      <c r="A361" s="14">
        <v>359</v>
      </c>
      <c r="B361" s="14" t="str">
        <f>"赵宏宽"</f>
        <v>赵宏宽</v>
      </c>
      <c r="C361" s="14" t="str">
        <f t="shared" si="24"/>
        <v>202219</v>
      </c>
      <c r="D361" s="14" t="str">
        <f t="shared" si="25"/>
        <v>男</v>
      </c>
      <c r="E361" s="59" t="s">
        <v>1796</v>
      </c>
      <c r="F361" s="14" t="str">
        <f t="shared" si="26"/>
        <v>5月21日下午场</v>
      </c>
    </row>
    <row r="362" s="54" customFormat="1" ht="22" customHeight="1" spans="1:6">
      <c r="A362" s="14">
        <v>360</v>
      </c>
      <c r="B362" s="14" t="str">
        <f>"李后志"</f>
        <v>李后志</v>
      </c>
      <c r="C362" s="14" t="str">
        <f t="shared" si="24"/>
        <v>202219</v>
      </c>
      <c r="D362" s="14" t="str">
        <f t="shared" si="25"/>
        <v>男</v>
      </c>
      <c r="E362" s="59" t="s">
        <v>1797</v>
      </c>
      <c r="F362" s="14" t="str">
        <f t="shared" si="26"/>
        <v>5月21日下午场</v>
      </c>
    </row>
    <row r="363" s="54" customFormat="1" ht="22" customHeight="1" spans="1:6">
      <c r="A363" s="14">
        <v>361</v>
      </c>
      <c r="B363" s="14" t="str">
        <f>"娄国强"</f>
        <v>娄国强</v>
      </c>
      <c r="C363" s="14" t="str">
        <f t="shared" si="24"/>
        <v>202219</v>
      </c>
      <c r="D363" s="14" t="str">
        <f t="shared" si="25"/>
        <v>男</v>
      </c>
      <c r="E363" s="59" t="s">
        <v>1798</v>
      </c>
      <c r="F363" s="14" t="str">
        <f t="shared" si="26"/>
        <v>5月21日下午场</v>
      </c>
    </row>
    <row r="364" s="54" customFormat="1" ht="22" customHeight="1" spans="1:6">
      <c r="A364" s="14">
        <v>362</v>
      </c>
      <c r="B364" s="14" t="str">
        <f>"于世平"</f>
        <v>于世平</v>
      </c>
      <c r="C364" s="14" t="str">
        <f t="shared" si="24"/>
        <v>202219</v>
      </c>
      <c r="D364" s="14" t="str">
        <f t="shared" si="25"/>
        <v>男</v>
      </c>
      <c r="E364" s="59" t="s">
        <v>1799</v>
      </c>
      <c r="F364" s="14" t="str">
        <f t="shared" si="26"/>
        <v>5月21日下午场</v>
      </c>
    </row>
    <row r="365" s="54" customFormat="1" ht="22" customHeight="1" spans="1:6">
      <c r="A365" s="14">
        <v>363</v>
      </c>
      <c r="B365" s="14" t="str">
        <f>"程鑫"</f>
        <v>程鑫</v>
      </c>
      <c r="C365" s="14" t="str">
        <f t="shared" si="24"/>
        <v>202219</v>
      </c>
      <c r="D365" s="14" t="str">
        <f t="shared" si="25"/>
        <v>男</v>
      </c>
      <c r="E365" s="59" t="s">
        <v>1747</v>
      </c>
      <c r="F365" s="14" t="str">
        <f t="shared" si="26"/>
        <v>5月21日下午场</v>
      </c>
    </row>
    <row r="366" s="54" customFormat="1" ht="22" customHeight="1" spans="1:6">
      <c r="A366" s="14">
        <v>364</v>
      </c>
      <c r="B366" s="14" t="str">
        <f>"陆鲲程"</f>
        <v>陆鲲程</v>
      </c>
      <c r="C366" s="14" t="str">
        <f t="shared" si="24"/>
        <v>202219</v>
      </c>
      <c r="D366" s="14" t="str">
        <f t="shared" si="25"/>
        <v>男</v>
      </c>
      <c r="E366" s="59" t="s">
        <v>1800</v>
      </c>
      <c r="F366" s="14" t="str">
        <f t="shared" si="26"/>
        <v>5月21日下午场</v>
      </c>
    </row>
    <row r="367" s="54" customFormat="1" ht="22" customHeight="1" spans="1:6">
      <c r="A367" s="14">
        <v>365</v>
      </c>
      <c r="B367" s="14" t="str">
        <f>"徐文豪"</f>
        <v>徐文豪</v>
      </c>
      <c r="C367" s="14" t="str">
        <f t="shared" si="24"/>
        <v>202219</v>
      </c>
      <c r="D367" s="14" t="str">
        <f t="shared" si="25"/>
        <v>男</v>
      </c>
      <c r="E367" s="59" t="s">
        <v>1801</v>
      </c>
      <c r="F367" s="14" t="str">
        <f t="shared" si="26"/>
        <v>5月21日下午场</v>
      </c>
    </row>
    <row r="368" s="54" customFormat="1" ht="22" customHeight="1" spans="1:6">
      <c r="A368" s="14">
        <v>366</v>
      </c>
      <c r="B368" s="14" t="str">
        <f>"杨旭东"</f>
        <v>杨旭东</v>
      </c>
      <c r="C368" s="14" t="str">
        <f t="shared" si="24"/>
        <v>202219</v>
      </c>
      <c r="D368" s="14" t="str">
        <f t="shared" si="25"/>
        <v>男</v>
      </c>
      <c r="E368" s="59" t="s">
        <v>1802</v>
      </c>
      <c r="F368" s="14" t="str">
        <f t="shared" si="26"/>
        <v>5月21日下午场</v>
      </c>
    </row>
    <row r="369" s="54" customFormat="1" ht="22" customHeight="1" spans="1:6">
      <c r="A369" s="14">
        <v>367</v>
      </c>
      <c r="B369" s="14" t="str">
        <f>"张杨"</f>
        <v>张杨</v>
      </c>
      <c r="C369" s="14" t="str">
        <f t="shared" si="24"/>
        <v>202219</v>
      </c>
      <c r="D369" s="14" t="str">
        <f t="shared" si="25"/>
        <v>男</v>
      </c>
      <c r="E369" s="59" t="s">
        <v>964</v>
      </c>
      <c r="F369" s="14" t="str">
        <f t="shared" si="26"/>
        <v>5月21日下午场</v>
      </c>
    </row>
    <row r="370" s="54" customFormat="1" ht="22" customHeight="1" spans="1:6">
      <c r="A370" s="14">
        <v>368</v>
      </c>
      <c r="B370" s="14" t="str">
        <f>"凌学晨"</f>
        <v>凌学晨</v>
      </c>
      <c r="C370" s="14" t="str">
        <f t="shared" si="24"/>
        <v>202219</v>
      </c>
      <c r="D370" s="14" t="str">
        <f t="shared" si="25"/>
        <v>男</v>
      </c>
      <c r="E370" s="59" t="s">
        <v>1803</v>
      </c>
      <c r="F370" s="14" t="str">
        <f t="shared" si="26"/>
        <v>5月21日下午场</v>
      </c>
    </row>
    <row r="371" s="54" customFormat="1" ht="22" customHeight="1" spans="1:6">
      <c r="A371" s="14">
        <v>369</v>
      </c>
      <c r="B371" s="14" t="str">
        <f>"贾翔"</f>
        <v>贾翔</v>
      </c>
      <c r="C371" s="14" t="str">
        <f t="shared" si="24"/>
        <v>202219</v>
      </c>
      <c r="D371" s="14" t="str">
        <f t="shared" si="25"/>
        <v>男</v>
      </c>
      <c r="E371" s="59" t="s">
        <v>1704</v>
      </c>
      <c r="F371" s="14" t="str">
        <f t="shared" si="26"/>
        <v>5月21日下午场</v>
      </c>
    </row>
    <row r="372" s="54" customFormat="1" ht="22" customHeight="1" spans="1:6">
      <c r="A372" s="14">
        <v>370</v>
      </c>
      <c r="B372" s="14" t="str">
        <f>"刘德军"</f>
        <v>刘德军</v>
      </c>
      <c r="C372" s="14" t="str">
        <f t="shared" si="24"/>
        <v>202219</v>
      </c>
      <c r="D372" s="14" t="str">
        <f t="shared" si="25"/>
        <v>男</v>
      </c>
      <c r="E372" s="59" t="s">
        <v>1800</v>
      </c>
      <c r="F372" s="14" t="str">
        <f t="shared" si="26"/>
        <v>5月21日下午场</v>
      </c>
    </row>
    <row r="373" s="54" customFormat="1" ht="22" customHeight="1" spans="1:6">
      <c r="A373" s="14">
        <v>371</v>
      </c>
      <c r="B373" s="14" t="str">
        <f>"刘风雨"</f>
        <v>刘风雨</v>
      </c>
      <c r="C373" s="14" t="str">
        <f t="shared" si="24"/>
        <v>202219</v>
      </c>
      <c r="D373" s="14" t="str">
        <f t="shared" si="25"/>
        <v>男</v>
      </c>
      <c r="E373" s="59" t="s">
        <v>1804</v>
      </c>
      <c r="F373" s="14" t="str">
        <f t="shared" si="26"/>
        <v>5月21日下午场</v>
      </c>
    </row>
    <row r="374" s="54" customFormat="1" ht="22" customHeight="1" spans="1:6">
      <c r="A374" s="14">
        <v>372</v>
      </c>
      <c r="B374" s="14" t="str">
        <f>"周振永"</f>
        <v>周振永</v>
      </c>
      <c r="C374" s="14" t="str">
        <f t="shared" si="24"/>
        <v>202219</v>
      </c>
      <c r="D374" s="14" t="str">
        <f t="shared" si="25"/>
        <v>男</v>
      </c>
      <c r="E374" s="59" t="s">
        <v>1805</v>
      </c>
      <c r="F374" s="14" t="str">
        <f t="shared" si="26"/>
        <v>5月21日下午场</v>
      </c>
    </row>
    <row r="375" s="54" customFormat="1" ht="22" customHeight="1" spans="1:6">
      <c r="A375" s="14">
        <v>373</v>
      </c>
      <c r="B375" s="14" t="str">
        <f>"赵道冕"</f>
        <v>赵道冕</v>
      </c>
      <c r="C375" s="14" t="str">
        <f t="shared" si="24"/>
        <v>202219</v>
      </c>
      <c r="D375" s="14" t="str">
        <f t="shared" si="25"/>
        <v>男</v>
      </c>
      <c r="E375" s="59" t="s">
        <v>1806</v>
      </c>
      <c r="F375" s="14" t="str">
        <f t="shared" si="26"/>
        <v>5月21日下午场</v>
      </c>
    </row>
    <row r="376" s="54" customFormat="1" ht="22" customHeight="1" spans="1:6">
      <c r="A376" s="14">
        <v>374</v>
      </c>
      <c r="B376" s="14" t="str">
        <f>"储著民"</f>
        <v>储著民</v>
      </c>
      <c r="C376" s="14" t="str">
        <f t="shared" si="24"/>
        <v>202219</v>
      </c>
      <c r="D376" s="14" t="str">
        <f t="shared" si="25"/>
        <v>男</v>
      </c>
      <c r="E376" s="59" t="s">
        <v>1807</v>
      </c>
      <c r="F376" s="14" t="str">
        <f t="shared" si="26"/>
        <v>5月21日下午场</v>
      </c>
    </row>
    <row r="377" s="54" customFormat="1" ht="22" customHeight="1" spans="1:6">
      <c r="A377" s="14">
        <v>375</v>
      </c>
      <c r="B377" s="14" t="str">
        <f>"王潘杰"</f>
        <v>王潘杰</v>
      </c>
      <c r="C377" s="14" t="str">
        <f t="shared" si="24"/>
        <v>202219</v>
      </c>
      <c r="D377" s="14" t="str">
        <f t="shared" si="25"/>
        <v>男</v>
      </c>
      <c r="E377" s="59" t="s">
        <v>1783</v>
      </c>
      <c r="F377" s="14" t="str">
        <f t="shared" si="26"/>
        <v>5月21日下午场</v>
      </c>
    </row>
    <row r="378" s="54" customFormat="1" ht="22" customHeight="1" spans="1:6">
      <c r="A378" s="14">
        <v>376</v>
      </c>
      <c r="B378" s="14" t="str">
        <f>"刘玉"</f>
        <v>刘玉</v>
      </c>
      <c r="C378" s="14" t="str">
        <f t="shared" si="24"/>
        <v>202219</v>
      </c>
      <c r="D378" s="14" t="str">
        <f t="shared" si="25"/>
        <v>男</v>
      </c>
      <c r="E378" s="59" t="s">
        <v>935</v>
      </c>
      <c r="F378" s="14" t="str">
        <f t="shared" si="26"/>
        <v>5月21日下午场</v>
      </c>
    </row>
    <row r="379" s="54" customFormat="1" ht="22" customHeight="1" spans="1:6">
      <c r="A379" s="14">
        <v>377</v>
      </c>
      <c r="B379" s="14" t="str">
        <f>"卜杨"</f>
        <v>卜杨</v>
      </c>
      <c r="C379" s="14" t="str">
        <f t="shared" si="24"/>
        <v>202219</v>
      </c>
      <c r="D379" s="14" t="str">
        <f t="shared" si="25"/>
        <v>男</v>
      </c>
      <c r="E379" s="59" t="s">
        <v>1808</v>
      </c>
      <c r="F379" s="14" t="str">
        <f t="shared" si="26"/>
        <v>5月21日下午场</v>
      </c>
    </row>
    <row r="380" s="54" customFormat="1" ht="22" customHeight="1" spans="1:6">
      <c r="A380" s="14">
        <v>378</v>
      </c>
      <c r="B380" s="14" t="str">
        <f>"贾睿杰"</f>
        <v>贾睿杰</v>
      </c>
      <c r="C380" s="14" t="str">
        <f t="shared" ref="C380:C399" si="27">"202220"</f>
        <v>202220</v>
      </c>
      <c r="D380" s="14" t="str">
        <f t="shared" si="25"/>
        <v>男</v>
      </c>
      <c r="E380" s="59" t="s">
        <v>1809</v>
      </c>
      <c r="F380" s="14" t="str">
        <f t="shared" si="26"/>
        <v>5月21日下午场</v>
      </c>
    </row>
    <row r="381" s="54" customFormat="1" ht="22" customHeight="1" spans="1:6">
      <c r="A381" s="14">
        <v>379</v>
      </c>
      <c r="B381" s="14" t="str">
        <f>"郑家超"</f>
        <v>郑家超</v>
      </c>
      <c r="C381" s="14" t="str">
        <f t="shared" si="27"/>
        <v>202220</v>
      </c>
      <c r="D381" s="14" t="str">
        <f t="shared" si="25"/>
        <v>男</v>
      </c>
      <c r="E381" s="59" t="s">
        <v>1810</v>
      </c>
      <c r="F381" s="14" t="str">
        <f t="shared" si="26"/>
        <v>5月21日下午场</v>
      </c>
    </row>
    <row r="382" s="54" customFormat="1" ht="22" customHeight="1" spans="1:6">
      <c r="A382" s="14">
        <v>380</v>
      </c>
      <c r="B382" s="14" t="str">
        <f>"程金东"</f>
        <v>程金东</v>
      </c>
      <c r="C382" s="14" t="str">
        <f t="shared" si="27"/>
        <v>202220</v>
      </c>
      <c r="D382" s="14" t="str">
        <f t="shared" si="25"/>
        <v>男</v>
      </c>
      <c r="E382" s="59" t="s">
        <v>1745</v>
      </c>
      <c r="F382" s="14" t="str">
        <f t="shared" si="26"/>
        <v>5月21日下午场</v>
      </c>
    </row>
    <row r="383" s="54" customFormat="1" ht="22" customHeight="1" spans="1:6">
      <c r="A383" s="14">
        <v>381</v>
      </c>
      <c r="B383" s="14" t="str">
        <f>"夏锐"</f>
        <v>夏锐</v>
      </c>
      <c r="C383" s="14" t="str">
        <f t="shared" si="27"/>
        <v>202220</v>
      </c>
      <c r="D383" s="14" t="str">
        <f t="shared" si="25"/>
        <v>男</v>
      </c>
      <c r="E383" s="59" t="s">
        <v>1811</v>
      </c>
      <c r="F383" s="14" t="str">
        <f t="shared" si="26"/>
        <v>5月21日下午场</v>
      </c>
    </row>
    <row r="384" s="54" customFormat="1" ht="22" customHeight="1" spans="1:6">
      <c r="A384" s="14">
        <v>382</v>
      </c>
      <c r="B384" s="14" t="str">
        <f>"李云超"</f>
        <v>李云超</v>
      </c>
      <c r="C384" s="14" t="str">
        <f t="shared" si="27"/>
        <v>202220</v>
      </c>
      <c r="D384" s="14" t="str">
        <f t="shared" si="25"/>
        <v>男</v>
      </c>
      <c r="E384" s="59" t="s">
        <v>1812</v>
      </c>
      <c r="F384" s="14" t="str">
        <f t="shared" si="26"/>
        <v>5月21日下午场</v>
      </c>
    </row>
    <row r="385" s="54" customFormat="1" ht="22" customHeight="1" spans="1:6">
      <c r="A385" s="14">
        <v>383</v>
      </c>
      <c r="B385" s="14" t="str">
        <f>"杨光"</f>
        <v>杨光</v>
      </c>
      <c r="C385" s="14" t="str">
        <f t="shared" si="27"/>
        <v>202220</v>
      </c>
      <c r="D385" s="14" t="str">
        <f t="shared" si="25"/>
        <v>男</v>
      </c>
      <c r="E385" s="59" t="s">
        <v>1813</v>
      </c>
      <c r="F385" s="14" t="str">
        <f t="shared" si="26"/>
        <v>5月21日下午场</v>
      </c>
    </row>
    <row r="386" s="54" customFormat="1" ht="22" customHeight="1" spans="1:6">
      <c r="A386" s="14">
        <v>384</v>
      </c>
      <c r="B386" s="14" t="str">
        <f>"张德超"</f>
        <v>张德超</v>
      </c>
      <c r="C386" s="14" t="str">
        <f t="shared" si="27"/>
        <v>202220</v>
      </c>
      <c r="D386" s="14" t="str">
        <f t="shared" si="25"/>
        <v>男</v>
      </c>
      <c r="E386" s="59" t="s">
        <v>1814</v>
      </c>
      <c r="F386" s="14" t="str">
        <f t="shared" si="26"/>
        <v>5月21日下午场</v>
      </c>
    </row>
    <row r="387" s="54" customFormat="1" ht="22" customHeight="1" spans="1:6">
      <c r="A387" s="14">
        <v>385</v>
      </c>
      <c r="B387" s="14" t="str">
        <f>"江超"</f>
        <v>江超</v>
      </c>
      <c r="C387" s="14" t="str">
        <f t="shared" si="27"/>
        <v>202220</v>
      </c>
      <c r="D387" s="14" t="str">
        <f t="shared" si="25"/>
        <v>男</v>
      </c>
      <c r="E387" s="59" t="s">
        <v>1815</v>
      </c>
      <c r="F387" s="14" t="str">
        <f t="shared" si="26"/>
        <v>5月21日下午场</v>
      </c>
    </row>
    <row r="388" s="54" customFormat="1" ht="22" customHeight="1" spans="1:6">
      <c r="A388" s="14">
        <v>386</v>
      </c>
      <c r="B388" s="14" t="str">
        <f>"叶健"</f>
        <v>叶健</v>
      </c>
      <c r="C388" s="14" t="str">
        <f t="shared" si="27"/>
        <v>202220</v>
      </c>
      <c r="D388" s="14" t="str">
        <f t="shared" si="25"/>
        <v>男</v>
      </c>
      <c r="E388" s="59" t="s">
        <v>1816</v>
      </c>
      <c r="F388" s="14" t="str">
        <f t="shared" si="26"/>
        <v>5月21日下午场</v>
      </c>
    </row>
    <row r="389" s="54" customFormat="1" ht="22" customHeight="1" spans="1:6">
      <c r="A389" s="14">
        <v>387</v>
      </c>
      <c r="B389" s="14" t="str">
        <f>"李锋"</f>
        <v>李锋</v>
      </c>
      <c r="C389" s="14" t="str">
        <f t="shared" si="27"/>
        <v>202220</v>
      </c>
      <c r="D389" s="14" t="str">
        <f t="shared" si="25"/>
        <v>男</v>
      </c>
      <c r="E389" s="59" t="s">
        <v>1781</v>
      </c>
      <c r="F389" s="14" t="str">
        <f t="shared" si="26"/>
        <v>5月21日下午场</v>
      </c>
    </row>
    <row r="390" s="54" customFormat="1" ht="22" customHeight="1" spans="1:6">
      <c r="A390" s="14">
        <v>388</v>
      </c>
      <c r="B390" s="14" t="str">
        <f>"周先鹏"</f>
        <v>周先鹏</v>
      </c>
      <c r="C390" s="14" t="str">
        <f t="shared" si="27"/>
        <v>202220</v>
      </c>
      <c r="D390" s="14" t="str">
        <f t="shared" si="25"/>
        <v>男</v>
      </c>
      <c r="E390" s="59" t="s">
        <v>1817</v>
      </c>
      <c r="F390" s="14" t="str">
        <f t="shared" si="26"/>
        <v>5月21日下午场</v>
      </c>
    </row>
    <row r="391" s="54" customFormat="1" ht="22" customHeight="1" spans="1:6">
      <c r="A391" s="14">
        <v>389</v>
      </c>
      <c r="B391" s="14" t="str">
        <f>"张晓旭"</f>
        <v>张晓旭</v>
      </c>
      <c r="C391" s="14" t="str">
        <f t="shared" si="27"/>
        <v>202220</v>
      </c>
      <c r="D391" s="14" t="str">
        <f t="shared" si="25"/>
        <v>男</v>
      </c>
      <c r="E391" s="59" t="s">
        <v>1747</v>
      </c>
      <c r="F391" s="14" t="str">
        <f t="shared" si="26"/>
        <v>5月21日下午场</v>
      </c>
    </row>
    <row r="392" s="54" customFormat="1" ht="22" customHeight="1" spans="1:6">
      <c r="A392" s="14">
        <v>390</v>
      </c>
      <c r="B392" s="14" t="str">
        <f>"宋健伟"</f>
        <v>宋健伟</v>
      </c>
      <c r="C392" s="14" t="str">
        <f t="shared" si="27"/>
        <v>202220</v>
      </c>
      <c r="D392" s="14" t="str">
        <f t="shared" si="25"/>
        <v>男</v>
      </c>
      <c r="E392" s="59" t="s">
        <v>1818</v>
      </c>
      <c r="F392" s="14" t="str">
        <f t="shared" si="26"/>
        <v>5月21日下午场</v>
      </c>
    </row>
    <row r="393" s="54" customFormat="1" ht="22" customHeight="1" spans="1:6">
      <c r="A393" s="14">
        <v>391</v>
      </c>
      <c r="B393" s="14" t="str">
        <f>"蔡亚洲"</f>
        <v>蔡亚洲</v>
      </c>
      <c r="C393" s="14" t="str">
        <f t="shared" si="27"/>
        <v>202220</v>
      </c>
      <c r="D393" s="14" t="str">
        <f t="shared" si="25"/>
        <v>男</v>
      </c>
      <c r="E393" s="59" t="s">
        <v>1796</v>
      </c>
      <c r="F393" s="14" t="str">
        <f t="shared" si="26"/>
        <v>5月21日下午场</v>
      </c>
    </row>
    <row r="394" s="54" customFormat="1" ht="22" customHeight="1" spans="1:6">
      <c r="A394" s="14">
        <v>392</v>
      </c>
      <c r="B394" s="14" t="str">
        <f>"傅伟业"</f>
        <v>傅伟业</v>
      </c>
      <c r="C394" s="14" t="str">
        <f t="shared" si="27"/>
        <v>202220</v>
      </c>
      <c r="D394" s="14" t="str">
        <f t="shared" si="25"/>
        <v>男</v>
      </c>
      <c r="E394" s="59" t="s">
        <v>1789</v>
      </c>
      <c r="F394" s="14" t="str">
        <f t="shared" si="26"/>
        <v>5月21日下午场</v>
      </c>
    </row>
    <row r="395" s="54" customFormat="1" ht="22" customHeight="1" spans="1:6">
      <c r="A395" s="14">
        <v>393</v>
      </c>
      <c r="B395" s="14" t="str">
        <f>"徐昌超"</f>
        <v>徐昌超</v>
      </c>
      <c r="C395" s="14" t="str">
        <f t="shared" si="27"/>
        <v>202220</v>
      </c>
      <c r="D395" s="14" t="str">
        <f t="shared" si="25"/>
        <v>男</v>
      </c>
      <c r="E395" s="59" t="s">
        <v>1747</v>
      </c>
      <c r="F395" s="14" t="str">
        <f t="shared" si="26"/>
        <v>5月21日下午场</v>
      </c>
    </row>
    <row r="396" s="54" customFormat="1" ht="22" customHeight="1" spans="1:6">
      <c r="A396" s="14">
        <v>394</v>
      </c>
      <c r="B396" s="14" t="str">
        <f>"唐骏骏"</f>
        <v>唐骏骏</v>
      </c>
      <c r="C396" s="14" t="str">
        <f t="shared" si="27"/>
        <v>202220</v>
      </c>
      <c r="D396" s="14" t="str">
        <f t="shared" si="25"/>
        <v>男</v>
      </c>
      <c r="E396" s="59" t="s">
        <v>1819</v>
      </c>
      <c r="F396" s="14" t="str">
        <f t="shared" si="26"/>
        <v>5月21日下午场</v>
      </c>
    </row>
    <row r="397" s="54" customFormat="1" ht="22" customHeight="1" spans="1:6">
      <c r="A397" s="14">
        <v>395</v>
      </c>
      <c r="B397" s="14" t="str">
        <f>"焦瑞"</f>
        <v>焦瑞</v>
      </c>
      <c r="C397" s="14" t="str">
        <f t="shared" si="27"/>
        <v>202220</v>
      </c>
      <c r="D397" s="14" t="str">
        <f t="shared" si="25"/>
        <v>男</v>
      </c>
      <c r="E397" s="59" t="s">
        <v>1820</v>
      </c>
      <c r="F397" s="14" t="str">
        <f t="shared" si="26"/>
        <v>5月21日下午场</v>
      </c>
    </row>
    <row r="398" s="54" customFormat="1" ht="22" customHeight="1" spans="1:6">
      <c r="A398" s="14">
        <v>396</v>
      </c>
      <c r="B398" s="14" t="str">
        <f>"王睿"</f>
        <v>王睿</v>
      </c>
      <c r="C398" s="14" t="str">
        <f t="shared" si="27"/>
        <v>202220</v>
      </c>
      <c r="D398" s="14" t="str">
        <f t="shared" si="25"/>
        <v>男</v>
      </c>
      <c r="E398" s="59" t="s">
        <v>1773</v>
      </c>
      <c r="F398" s="14" t="str">
        <f t="shared" si="26"/>
        <v>5月21日下午场</v>
      </c>
    </row>
    <row r="399" s="54" customFormat="1" ht="22" customHeight="1" spans="1:6">
      <c r="A399" s="14">
        <v>397</v>
      </c>
      <c r="B399" s="14" t="str">
        <f>"彭浩"</f>
        <v>彭浩</v>
      </c>
      <c r="C399" s="14" t="str">
        <f t="shared" si="27"/>
        <v>202220</v>
      </c>
      <c r="D399" s="14" t="str">
        <f t="shared" si="25"/>
        <v>男</v>
      </c>
      <c r="E399" s="59" t="s">
        <v>1737</v>
      </c>
      <c r="F399" s="14" t="str">
        <f t="shared" si="26"/>
        <v>5月21日下午场</v>
      </c>
    </row>
    <row r="400" s="54" customFormat="1" ht="22" customHeight="1" spans="1:6">
      <c r="A400" s="14">
        <v>398</v>
      </c>
      <c r="B400" s="14" t="str">
        <f>"徐礼轩"</f>
        <v>徐礼轩</v>
      </c>
      <c r="C400" s="14" t="str">
        <f t="shared" ref="C400:C438" si="28">"202221"</f>
        <v>202221</v>
      </c>
      <c r="D400" s="14" t="str">
        <f t="shared" ref="D400:D438" si="29">"女"</f>
        <v>女</v>
      </c>
      <c r="E400" s="59" t="s">
        <v>1821</v>
      </c>
      <c r="F400" s="14" t="str">
        <f t="shared" ref="F400:F438" si="30">"5月21日上午场"</f>
        <v>5月21日上午场</v>
      </c>
    </row>
    <row r="401" s="54" customFormat="1" ht="22" customHeight="1" spans="1:6">
      <c r="A401" s="14">
        <v>399</v>
      </c>
      <c r="B401" s="14" t="str">
        <f>"闻静"</f>
        <v>闻静</v>
      </c>
      <c r="C401" s="14" t="str">
        <f t="shared" si="28"/>
        <v>202221</v>
      </c>
      <c r="D401" s="14" t="str">
        <f t="shared" si="29"/>
        <v>女</v>
      </c>
      <c r="E401" s="59" t="s">
        <v>1583</v>
      </c>
      <c r="F401" s="14" t="str">
        <f t="shared" si="30"/>
        <v>5月21日上午场</v>
      </c>
    </row>
    <row r="402" s="54" customFormat="1" ht="22" customHeight="1" spans="1:6">
      <c r="A402" s="14">
        <v>400</v>
      </c>
      <c r="B402" s="14" t="str">
        <f>"李梓瑶"</f>
        <v>李梓瑶</v>
      </c>
      <c r="C402" s="14" t="str">
        <f t="shared" si="28"/>
        <v>202221</v>
      </c>
      <c r="D402" s="14" t="str">
        <f t="shared" si="29"/>
        <v>女</v>
      </c>
      <c r="E402" s="59" t="s">
        <v>1822</v>
      </c>
      <c r="F402" s="14" t="str">
        <f t="shared" si="30"/>
        <v>5月21日上午场</v>
      </c>
    </row>
    <row r="403" s="54" customFormat="1" ht="22" customHeight="1" spans="1:6">
      <c r="A403" s="14">
        <v>401</v>
      </c>
      <c r="B403" s="14" t="str">
        <f>"胡云杰"</f>
        <v>胡云杰</v>
      </c>
      <c r="C403" s="14" t="str">
        <f t="shared" si="28"/>
        <v>202221</v>
      </c>
      <c r="D403" s="14" t="str">
        <f t="shared" si="29"/>
        <v>女</v>
      </c>
      <c r="E403" s="59" t="s">
        <v>1823</v>
      </c>
      <c r="F403" s="14" t="str">
        <f t="shared" si="30"/>
        <v>5月21日上午场</v>
      </c>
    </row>
    <row r="404" s="54" customFormat="1" ht="22" customHeight="1" spans="1:6">
      <c r="A404" s="14">
        <v>402</v>
      </c>
      <c r="B404" s="14" t="str">
        <f>"李靓"</f>
        <v>李靓</v>
      </c>
      <c r="C404" s="14" t="str">
        <f t="shared" si="28"/>
        <v>202221</v>
      </c>
      <c r="D404" s="14" t="str">
        <f t="shared" si="29"/>
        <v>女</v>
      </c>
      <c r="E404" s="59" t="s">
        <v>1824</v>
      </c>
      <c r="F404" s="14" t="str">
        <f t="shared" si="30"/>
        <v>5月21日上午场</v>
      </c>
    </row>
    <row r="405" s="54" customFormat="1" ht="22" customHeight="1" spans="1:6">
      <c r="A405" s="14">
        <v>403</v>
      </c>
      <c r="B405" s="14" t="str">
        <f>"袁梦洁"</f>
        <v>袁梦洁</v>
      </c>
      <c r="C405" s="14" t="str">
        <f t="shared" si="28"/>
        <v>202221</v>
      </c>
      <c r="D405" s="14" t="str">
        <f t="shared" si="29"/>
        <v>女</v>
      </c>
      <c r="E405" s="59" t="s">
        <v>1825</v>
      </c>
      <c r="F405" s="14" t="str">
        <f t="shared" si="30"/>
        <v>5月21日上午场</v>
      </c>
    </row>
    <row r="406" s="54" customFormat="1" ht="22" customHeight="1" spans="1:6">
      <c r="A406" s="14">
        <v>404</v>
      </c>
      <c r="B406" s="14" t="str">
        <f>"詹红"</f>
        <v>詹红</v>
      </c>
      <c r="C406" s="14" t="str">
        <f t="shared" si="28"/>
        <v>202221</v>
      </c>
      <c r="D406" s="14" t="str">
        <f t="shared" si="29"/>
        <v>女</v>
      </c>
      <c r="E406" s="59" t="s">
        <v>1682</v>
      </c>
      <c r="F406" s="14" t="str">
        <f t="shared" si="30"/>
        <v>5月21日上午场</v>
      </c>
    </row>
    <row r="407" s="54" customFormat="1" ht="22" customHeight="1" spans="1:6">
      <c r="A407" s="14">
        <v>405</v>
      </c>
      <c r="B407" s="14" t="str">
        <f>"李梦圆"</f>
        <v>李梦圆</v>
      </c>
      <c r="C407" s="14" t="str">
        <f t="shared" si="28"/>
        <v>202221</v>
      </c>
      <c r="D407" s="14" t="str">
        <f t="shared" si="29"/>
        <v>女</v>
      </c>
      <c r="E407" s="59" t="s">
        <v>1826</v>
      </c>
      <c r="F407" s="14" t="str">
        <f t="shared" si="30"/>
        <v>5月21日上午场</v>
      </c>
    </row>
    <row r="408" s="54" customFormat="1" ht="22" customHeight="1" spans="1:6">
      <c r="A408" s="14">
        <v>406</v>
      </c>
      <c r="B408" s="14" t="str">
        <f>"王欣"</f>
        <v>王欣</v>
      </c>
      <c r="C408" s="14" t="str">
        <f t="shared" si="28"/>
        <v>202221</v>
      </c>
      <c r="D408" s="14" t="str">
        <f t="shared" si="29"/>
        <v>女</v>
      </c>
      <c r="E408" s="59" t="s">
        <v>1827</v>
      </c>
      <c r="F408" s="14" t="str">
        <f t="shared" si="30"/>
        <v>5月21日上午场</v>
      </c>
    </row>
    <row r="409" s="54" customFormat="1" ht="22" customHeight="1" spans="1:6">
      <c r="A409" s="14">
        <v>407</v>
      </c>
      <c r="B409" s="14" t="str">
        <f>"杨梦"</f>
        <v>杨梦</v>
      </c>
      <c r="C409" s="14" t="str">
        <f t="shared" si="28"/>
        <v>202221</v>
      </c>
      <c r="D409" s="14" t="str">
        <f t="shared" si="29"/>
        <v>女</v>
      </c>
      <c r="E409" s="59" t="s">
        <v>1828</v>
      </c>
      <c r="F409" s="14" t="str">
        <f t="shared" si="30"/>
        <v>5月21日上午场</v>
      </c>
    </row>
    <row r="410" s="54" customFormat="1" ht="22" customHeight="1" spans="1:6">
      <c r="A410" s="14">
        <v>408</v>
      </c>
      <c r="B410" s="14" t="str">
        <f>"缪文颖"</f>
        <v>缪文颖</v>
      </c>
      <c r="C410" s="14" t="str">
        <f t="shared" si="28"/>
        <v>202221</v>
      </c>
      <c r="D410" s="14" t="str">
        <f t="shared" si="29"/>
        <v>女</v>
      </c>
      <c r="E410" s="59" t="s">
        <v>1533</v>
      </c>
      <c r="F410" s="14" t="str">
        <f t="shared" si="30"/>
        <v>5月21日上午场</v>
      </c>
    </row>
    <row r="411" s="54" customFormat="1" ht="22" customHeight="1" spans="1:6">
      <c r="A411" s="14">
        <v>409</v>
      </c>
      <c r="B411" s="14" t="str">
        <f>"王若兰"</f>
        <v>王若兰</v>
      </c>
      <c r="C411" s="14" t="str">
        <f t="shared" si="28"/>
        <v>202221</v>
      </c>
      <c r="D411" s="14" t="str">
        <f t="shared" si="29"/>
        <v>女</v>
      </c>
      <c r="E411" s="59" t="s">
        <v>1598</v>
      </c>
      <c r="F411" s="14" t="str">
        <f t="shared" si="30"/>
        <v>5月21日上午场</v>
      </c>
    </row>
    <row r="412" s="54" customFormat="1" ht="22" customHeight="1" spans="1:6">
      <c r="A412" s="14">
        <v>410</v>
      </c>
      <c r="B412" s="14" t="str">
        <f>"尹欣"</f>
        <v>尹欣</v>
      </c>
      <c r="C412" s="14" t="str">
        <f t="shared" si="28"/>
        <v>202221</v>
      </c>
      <c r="D412" s="14" t="str">
        <f t="shared" si="29"/>
        <v>女</v>
      </c>
      <c r="E412" s="59" t="s">
        <v>27</v>
      </c>
      <c r="F412" s="14" t="str">
        <f t="shared" si="30"/>
        <v>5月21日上午场</v>
      </c>
    </row>
    <row r="413" s="54" customFormat="1" ht="22" customHeight="1" spans="1:6">
      <c r="A413" s="14">
        <v>411</v>
      </c>
      <c r="B413" s="14" t="str">
        <f>"董文文"</f>
        <v>董文文</v>
      </c>
      <c r="C413" s="14" t="str">
        <f t="shared" si="28"/>
        <v>202221</v>
      </c>
      <c r="D413" s="14" t="str">
        <f t="shared" si="29"/>
        <v>女</v>
      </c>
      <c r="E413" s="59" t="s">
        <v>1829</v>
      </c>
      <c r="F413" s="14" t="str">
        <f t="shared" si="30"/>
        <v>5月21日上午场</v>
      </c>
    </row>
    <row r="414" s="54" customFormat="1" ht="22" customHeight="1" spans="1:6">
      <c r="A414" s="14">
        <v>412</v>
      </c>
      <c r="B414" s="14" t="str">
        <f>"余澜"</f>
        <v>余澜</v>
      </c>
      <c r="C414" s="14" t="str">
        <f t="shared" si="28"/>
        <v>202221</v>
      </c>
      <c r="D414" s="14" t="str">
        <f t="shared" si="29"/>
        <v>女</v>
      </c>
      <c r="E414" s="59" t="s">
        <v>1830</v>
      </c>
      <c r="F414" s="14" t="str">
        <f t="shared" si="30"/>
        <v>5月21日上午场</v>
      </c>
    </row>
    <row r="415" s="54" customFormat="1" ht="22" customHeight="1" spans="1:6">
      <c r="A415" s="14">
        <v>413</v>
      </c>
      <c r="B415" s="14" t="str">
        <f>"杨谊群"</f>
        <v>杨谊群</v>
      </c>
      <c r="C415" s="14" t="str">
        <f t="shared" si="28"/>
        <v>202221</v>
      </c>
      <c r="D415" s="14" t="str">
        <f t="shared" si="29"/>
        <v>女</v>
      </c>
      <c r="E415" s="59" t="s">
        <v>1831</v>
      </c>
      <c r="F415" s="14" t="str">
        <f t="shared" si="30"/>
        <v>5月21日上午场</v>
      </c>
    </row>
    <row r="416" s="54" customFormat="1" ht="22" customHeight="1" spans="1:6">
      <c r="A416" s="14">
        <v>414</v>
      </c>
      <c r="B416" s="14" t="str">
        <f>"刘思贝"</f>
        <v>刘思贝</v>
      </c>
      <c r="C416" s="14" t="str">
        <f t="shared" si="28"/>
        <v>202221</v>
      </c>
      <c r="D416" s="14" t="str">
        <f t="shared" si="29"/>
        <v>女</v>
      </c>
      <c r="E416" s="59" t="s">
        <v>1686</v>
      </c>
      <c r="F416" s="14" t="str">
        <f t="shared" si="30"/>
        <v>5月21日上午场</v>
      </c>
    </row>
    <row r="417" s="54" customFormat="1" ht="22" customHeight="1" spans="1:6">
      <c r="A417" s="14">
        <v>415</v>
      </c>
      <c r="B417" s="14" t="str">
        <f>"王小云"</f>
        <v>王小云</v>
      </c>
      <c r="C417" s="14" t="str">
        <f t="shared" si="28"/>
        <v>202221</v>
      </c>
      <c r="D417" s="14" t="str">
        <f t="shared" si="29"/>
        <v>女</v>
      </c>
      <c r="E417" s="59" t="s">
        <v>1594</v>
      </c>
      <c r="F417" s="14" t="str">
        <f t="shared" si="30"/>
        <v>5月21日上午场</v>
      </c>
    </row>
    <row r="418" s="54" customFormat="1" ht="22" customHeight="1" spans="1:6">
      <c r="A418" s="14">
        <v>416</v>
      </c>
      <c r="B418" s="14" t="str">
        <f>"谢恩惠"</f>
        <v>谢恩惠</v>
      </c>
      <c r="C418" s="14" t="str">
        <f t="shared" si="28"/>
        <v>202221</v>
      </c>
      <c r="D418" s="14" t="str">
        <f t="shared" si="29"/>
        <v>女</v>
      </c>
      <c r="E418" s="59" t="s">
        <v>1832</v>
      </c>
      <c r="F418" s="14" t="str">
        <f t="shared" si="30"/>
        <v>5月21日上午场</v>
      </c>
    </row>
    <row r="419" s="54" customFormat="1" ht="22" customHeight="1" spans="1:6">
      <c r="A419" s="14">
        <v>417</v>
      </c>
      <c r="B419" s="14" t="str">
        <f>"朱先瑶"</f>
        <v>朱先瑶</v>
      </c>
      <c r="C419" s="14" t="str">
        <f t="shared" si="28"/>
        <v>202221</v>
      </c>
      <c r="D419" s="14" t="str">
        <f t="shared" si="29"/>
        <v>女</v>
      </c>
      <c r="E419" s="59" t="s">
        <v>1542</v>
      </c>
      <c r="F419" s="14" t="str">
        <f t="shared" si="30"/>
        <v>5月21日上午场</v>
      </c>
    </row>
    <row r="420" s="54" customFormat="1" ht="22" customHeight="1" spans="1:6">
      <c r="A420" s="14">
        <v>418</v>
      </c>
      <c r="B420" s="14" t="str">
        <f>"时广慧"</f>
        <v>时广慧</v>
      </c>
      <c r="C420" s="14" t="str">
        <f t="shared" si="28"/>
        <v>202221</v>
      </c>
      <c r="D420" s="14" t="str">
        <f t="shared" si="29"/>
        <v>女</v>
      </c>
      <c r="E420" s="59" t="s">
        <v>305</v>
      </c>
      <c r="F420" s="14" t="str">
        <f t="shared" si="30"/>
        <v>5月21日上午场</v>
      </c>
    </row>
    <row r="421" s="54" customFormat="1" ht="22" customHeight="1" spans="1:6">
      <c r="A421" s="14">
        <v>419</v>
      </c>
      <c r="B421" s="14" t="str">
        <f>"时子一"</f>
        <v>时子一</v>
      </c>
      <c r="C421" s="14" t="str">
        <f t="shared" si="28"/>
        <v>202221</v>
      </c>
      <c r="D421" s="14" t="str">
        <f t="shared" si="29"/>
        <v>女</v>
      </c>
      <c r="E421" s="59" t="s">
        <v>1676</v>
      </c>
      <c r="F421" s="14" t="str">
        <f t="shared" si="30"/>
        <v>5月21日上午场</v>
      </c>
    </row>
    <row r="422" s="54" customFormat="1" ht="22" customHeight="1" spans="1:6">
      <c r="A422" s="14">
        <v>420</v>
      </c>
      <c r="B422" s="14" t="str">
        <f>"苗露"</f>
        <v>苗露</v>
      </c>
      <c r="C422" s="14" t="str">
        <f t="shared" si="28"/>
        <v>202221</v>
      </c>
      <c r="D422" s="14" t="str">
        <f t="shared" si="29"/>
        <v>女</v>
      </c>
      <c r="E422" s="59" t="s">
        <v>1536</v>
      </c>
      <c r="F422" s="14" t="str">
        <f t="shared" si="30"/>
        <v>5月21日上午场</v>
      </c>
    </row>
    <row r="423" s="54" customFormat="1" ht="22" customHeight="1" spans="1:6">
      <c r="A423" s="14">
        <v>421</v>
      </c>
      <c r="B423" s="14" t="str">
        <f>"刘颖"</f>
        <v>刘颖</v>
      </c>
      <c r="C423" s="14" t="str">
        <f t="shared" si="28"/>
        <v>202221</v>
      </c>
      <c r="D423" s="14" t="str">
        <f t="shared" si="29"/>
        <v>女</v>
      </c>
      <c r="E423" s="59" t="s">
        <v>1543</v>
      </c>
      <c r="F423" s="14" t="str">
        <f t="shared" si="30"/>
        <v>5月21日上午场</v>
      </c>
    </row>
    <row r="424" s="54" customFormat="1" ht="22" customHeight="1" spans="1:6">
      <c r="A424" s="14">
        <v>422</v>
      </c>
      <c r="B424" s="14" t="str">
        <f>"王静"</f>
        <v>王静</v>
      </c>
      <c r="C424" s="14" t="str">
        <f t="shared" si="28"/>
        <v>202221</v>
      </c>
      <c r="D424" s="14" t="str">
        <f t="shared" si="29"/>
        <v>女</v>
      </c>
      <c r="E424" s="59" t="s">
        <v>1533</v>
      </c>
      <c r="F424" s="14" t="str">
        <f t="shared" si="30"/>
        <v>5月21日上午场</v>
      </c>
    </row>
    <row r="425" s="54" customFormat="1" ht="22" customHeight="1" spans="1:6">
      <c r="A425" s="14">
        <v>423</v>
      </c>
      <c r="B425" s="14" t="str">
        <f>"赵丽丽"</f>
        <v>赵丽丽</v>
      </c>
      <c r="C425" s="14" t="str">
        <f t="shared" si="28"/>
        <v>202221</v>
      </c>
      <c r="D425" s="14" t="str">
        <f t="shared" si="29"/>
        <v>女</v>
      </c>
      <c r="E425" s="59" t="s">
        <v>645</v>
      </c>
      <c r="F425" s="14" t="str">
        <f t="shared" si="30"/>
        <v>5月21日上午场</v>
      </c>
    </row>
    <row r="426" s="54" customFormat="1" ht="22" customHeight="1" spans="1:6">
      <c r="A426" s="14">
        <v>424</v>
      </c>
      <c r="B426" s="14" t="str">
        <f>"金星"</f>
        <v>金星</v>
      </c>
      <c r="C426" s="14" t="str">
        <f t="shared" si="28"/>
        <v>202221</v>
      </c>
      <c r="D426" s="14" t="str">
        <f t="shared" si="29"/>
        <v>女</v>
      </c>
      <c r="E426" s="59" t="s">
        <v>1533</v>
      </c>
      <c r="F426" s="14" t="str">
        <f t="shared" si="30"/>
        <v>5月21日上午场</v>
      </c>
    </row>
    <row r="427" s="54" customFormat="1" ht="22" customHeight="1" spans="1:6">
      <c r="A427" s="14">
        <v>425</v>
      </c>
      <c r="B427" s="14" t="str">
        <f>"杨婷"</f>
        <v>杨婷</v>
      </c>
      <c r="C427" s="14" t="str">
        <f t="shared" si="28"/>
        <v>202221</v>
      </c>
      <c r="D427" s="14" t="str">
        <f t="shared" si="29"/>
        <v>女</v>
      </c>
      <c r="E427" s="59" t="s">
        <v>1833</v>
      </c>
      <c r="F427" s="14" t="str">
        <f t="shared" si="30"/>
        <v>5月21日上午场</v>
      </c>
    </row>
    <row r="428" s="54" customFormat="1" ht="22" customHeight="1" spans="1:6">
      <c r="A428" s="14">
        <v>426</v>
      </c>
      <c r="B428" s="14" t="str">
        <f>"郭宣宣"</f>
        <v>郭宣宣</v>
      </c>
      <c r="C428" s="14" t="str">
        <f t="shared" si="28"/>
        <v>202221</v>
      </c>
      <c r="D428" s="14" t="str">
        <f t="shared" si="29"/>
        <v>女</v>
      </c>
      <c r="E428" s="59" t="s">
        <v>1834</v>
      </c>
      <c r="F428" s="14" t="str">
        <f t="shared" si="30"/>
        <v>5月21日上午场</v>
      </c>
    </row>
    <row r="429" s="54" customFormat="1" ht="22" customHeight="1" spans="1:6">
      <c r="A429" s="14">
        <v>427</v>
      </c>
      <c r="B429" s="14" t="str">
        <f>"王雯慧"</f>
        <v>王雯慧</v>
      </c>
      <c r="C429" s="14" t="str">
        <f t="shared" si="28"/>
        <v>202221</v>
      </c>
      <c r="D429" s="14" t="str">
        <f t="shared" si="29"/>
        <v>女</v>
      </c>
      <c r="E429" s="59" t="s">
        <v>1835</v>
      </c>
      <c r="F429" s="14" t="str">
        <f t="shared" si="30"/>
        <v>5月21日上午场</v>
      </c>
    </row>
    <row r="430" s="54" customFormat="1" ht="22" customHeight="1" spans="1:6">
      <c r="A430" s="14">
        <v>428</v>
      </c>
      <c r="B430" s="14" t="str">
        <f>"陈庆"</f>
        <v>陈庆</v>
      </c>
      <c r="C430" s="14" t="str">
        <f t="shared" si="28"/>
        <v>202221</v>
      </c>
      <c r="D430" s="14" t="str">
        <f t="shared" si="29"/>
        <v>女</v>
      </c>
      <c r="E430" s="59" t="s">
        <v>1561</v>
      </c>
      <c r="F430" s="14" t="str">
        <f t="shared" si="30"/>
        <v>5月21日上午场</v>
      </c>
    </row>
    <row r="431" s="54" customFormat="1" ht="22" customHeight="1" spans="1:6">
      <c r="A431" s="14">
        <v>429</v>
      </c>
      <c r="B431" s="14" t="str">
        <f>"袁梦"</f>
        <v>袁梦</v>
      </c>
      <c r="C431" s="14" t="str">
        <f t="shared" si="28"/>
        <v>202221</v>
      </c>
      <c r="D431" s="14" t="str">
        <f t="shared" si="29"/>
        <v>女</v>
      </c>
      <c r="E431" s="59" t="s">
        <v>1836</v>
      </c>
      <c r="F431" s="14" t="str">
        <f t="shared" si="30"/>
        <v>5月21日上午场</v>
      </c>
    </row>
    <row r="432" s="54" customFormat="1" ht="22" customHeight="1" spans="1:6">
      <c r="A432" s="14">
        <v>430</v>
      </c>
      <c r="B432" s="14" t="str">
        <f>"刘敏"</f>
        <v>刘敏</v>
      </c>
      <c r="C432" s="14" t="str">
        <f t="shared" si="28"/>
        <v>202221</v>
      </c>
      <c r="D432" s="14" t="str">
        <f t="shared" si="29"/>
        <v>女</v>
      </c>
      <c r="E432" s="59" t="s">
        <v>1837</v>
      </c>
      <c r="F432" s="14" t="str">
        <f t="shared" si="30"/>
        <v>5月21日上午场</v>
      </c>
    </row>
    <row r="433" s="54" customFormat="1" ht="22" customHeight="1" spans="1:6">
      <c r="A433" s="14">
        <v>431</v>
      </c>
      <c r="B433" s="14" t="str">
        <f>"蔡国琴"</f>
        <v>蔡国琴</v>
      </c>
      <c r="C433" s="14" t="str">
        <f t="shared" si="28"/>
        <v>202221</v>
      </c>
      <c r="D433" s="14" t="str">
        <f t="shared" si="29"/>
        <v>女</v>
      </c>
      <c r="E433" s="59" t="s">
        <v>1838</v>
      </c>
      <c r="F433" s="14" t="str">
        <f t="shared" si="30"/>
        <v>5月21日上午场</v>
      </c>
    </row>
    <row r="434" s="54" customFormat="1" ht="22" customHeight="1" spans="1:6">
      <c r="A434" s="14">
        <v>432</v>
      </c>
      <c r="B434" s="14" t="str">
        <f>"冷园园"</f>
        <v>冷园园</v>
      </c>
      <c r="C434" s="14" t="str">
        <f t="shared" si="28"/>
        <v>202221</v>
      </c>
      <c r="D434" s="14" t="str">
        <f t="shared" si="29"/>
        <v>女</v>
      </c>
      <c r="E434" s="59" t="s">
        <v>1839</v>
      </c>
      <c r="F434" s="14" t="str">
        <f t="shared" si="30"/>
        <v>5月21日上午场</v>
      </c>
    </row>
    <row r="435" s="54" customFormat="1" ht="22" customHeight="1" spans="1:6">
      <c r="A435" s="14">
        <v>433</v>
      </c>
      <c r="B435" s="14" t="str">
        <f>"李青"</f>
        <v>李青</v>
      </c>
      <c r="C435" s="14" t="str">
        <f t="shared" si="28"/>
        <v>202221</v>
      </c>
      <c r="D435" s="14" t="str">
        <f t="shared" si="29"/>
        <v>女</v>
      </c>
      <c r="E435" s="59" t="s">
        <v>1665</v>
      </c>
      <c r="F435" s="14" t="str">
        <f t="shared" si="30"/>
        <v>5月21日上午场</v>
      </c>
    </row>
    <row r="436" s="54" customFormat="1" ht="22" customHeight="1" spans="1:6">
      <c r="A436" s="14">
        <v>434</v>
      </c>
      <c r="B436" s="14" t="str">
        <f>"王娟娟"</f>
        <v>王娟娟</v>
      </c>
      <c r="C436" s="14" t="str">
        <f t="shared" si="28"/>
        <v>202221</v>
      </c>
      <c r="D436" s="14" t="str">
        <f t="shared" si="29"/>
        <v>女</v>
      </c>
      <c r="E436" s="59" t="s">
        <v>1840</v>
      </c>
      <c r="F436" s="14" t="str">
        <f t="shared" si="30"/>
        <v>5月21日上午场</v>
      </c>
    </row>
    <row r="437" s="54" customFormat="1" ht="22" customHeight="1" spans="1:6">
      <c r="A437" s="14">
        <v>435</v>
      </c>
      <c r="B437" s="14" t="str">
        <f>"乔晓婕"</f>
        <v>乔晓婕</v>
      </c>
      <c r="C437" s="14" t="str">
        <f t="shared" si="28"/>
        <v>202221</v>
      </c>
      <c r="D437" s="14" t="str">
        <f t="shared" si="29"/>
        <v>女</v>
      </c>
      <c r="E437" s="59" t="s">
        <v>1841</v>
      </c>
      <c r="F437" s="14" t="str">
        <f t="shared" si="30"/>
        <v>5月21日上午场</v>
      </c>
    </row>
    <row r="438" s="54" customFormat="1" ht="22" customHeight="1" spans="1:6">
      <c r="A438" s="14">
        <v>436</v>
      </c>
      <c r="B438" s="14" t="str">
        <f>"陈宝珠"</f>
        <v>陈宝珠</v>
      </c>
      <c r="C438" s="14" t="str">
        <f t="shared" si="28"/>
        <v>202221</v>
      </c>
      <c r="D438" s="14" t="str">
        <f t="shared" si="29"/>
        <v>女</v>
      </c>
      <c r="E438" s="59" t="s">
        <v>1842</v>
      </c>
      <c r="F438" s="14" t="str">
        <f t="shared" si="30"/>
        <v>5月21日上午场</v>
      </c>
    </row>
    <row r="439" s="54" customFormat="1" spans="5:5">
      <c r="E439" s="55"/>
    </row>
    <row r="440" s="54" customFormat="1" ht="71" customHeight="1" spans="1:6">
      <c r="A440" s="60" t="s">
        <v>1843</v>
      </c>
      <c r="B440" s="60"/>
      <c r="C440" s="60"/>
      <c r="D440" s="60"/>
      <c r="E440" s="60"/>
      <c r="F440" s="60"/>
    </row>
  </sheetData>
  <mergeCells count="2">
    <mergeCell ref="A1:F1"/>
    <mergeCell ref="A440:F440"/>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4"/>
  <sheetViews>
    <sheetView tabSelected="1" workbookViewId="0">
      <selection activeCell="K11" sqref="K11"/>
    </sheetView>
  </sheetViews>
  <sheetFormatPr defaultColWidth="10" defaultRowHeight="13.8" outlineLevelCol="5"/>
  <cols>
    <col min="1" max="2" width="10" style="49"/>
    <col min="3" max="3" width="15" style="49" customWidth="1"/>
    <col min="4" max="4" width="6.11111111111111" style="49" customWidth="1"/>
    <col min="5" max="5" width="25.9722222222222" style="49" customWidth="1"/>
    <col min="6" max="6" width="17.7777777777778" style="49" customWidth="1"/>
    <col min="7" max="16384" width="10" style="48"/>
  </cols>
  <sheetData>
    <row r="1" s="48" customFormat="1" ht="65" customHeight="1" spans="1:6">
      <c r="A1" s="50" t="s">
        <v>1844</v>
      </c>
      <c r="B1" s="50"/>
      <c r="C1" s="50"/>
      <c r="D1" s="50"/>
      <c r="E1" s="50"/>
      <c r="F1" s="50"/>
    </row>
    <row r="2" s="48" customFormat="1" ht="24.95" customHeight="1" spans="1:6">
      <c r="A2" s="51" t="s">
        <v>1</v>
      </c>
      <c r="B2" s="51" t="s">
        <v>2</v>
      </c>
      <c r="C2" s="51" t="s">
        <v>3</v>
      </c>
      <c r="D2" s="51" t="s">
        <v>4</v>
      </c>
      <c r="E2" s="51" t="s">
        <v>5</v>
      </c>
      <c r="F2" s="51" t="s">
        <v>1167</v>
      </c>
    </row>
    <row r="3" s="48" customFormat="1" ht="24.95" customHeight="1" spans="1:6">
      <c r="A3" s="52">
        <v>1</v>
      </c>
      <c r="B3" s="53" t="s">
        <v>1845</v>
      </c>
      <c r="C3" s="53" t="s">
        <v>1846</v>
      </c>
      <c r="D3" s="53" t="s">
        <v>678</v>
      </c>
      <c r="E3" s="53" t="s">
        <v>1847</v>
      </c>
      <c r="F3" s="52" t="s">
        <v>1848</v>
      </c>
    </row>
    <row r="4" s="48" customFormat="1" ht="24.95" customHeight="1" spans="1:6">
      <c r="A4" s="52">
        <v>2</v>
      </c>
      <c r="B4" s="53" t="s">
        <v>1849</v>
      </c>
      <c r="C4" s="53" t="s">
        <v>1846</v>
      </c>
      <c r="D4" s="53" t="s">
        <v>678</v>
      </c>
      <c r="E4" s="53" t="s">
        <v>1850</v>
      </c>
      <c r="F4" s="52" t="s">
        <v>1848</v>
      </c>
    </row>
    <row r="5" s="48" customFormat="1" ht="24.95" customHeight="1" spans="1:6">
      <c r="A5" s="52">
        <v>3</v>
      </c>
      <c r="B5" s="53" t="s">
        <v>1851</v>
      </c>
      <c r="C5" s="53" t="s">
        <v>1846</v>
      </c>
      <c r="D5" s="53" t="s">
        <v>678</v>
      </c>
      <c r="E5" s="53" t="s">
        <v>1852</v>
      </c>
      <c r="F5" s="52" t="s">
        <v>1853</v>
      </c>
    </row>
    <row r="6" s="48" customFormat="1" ht="24.95" customHeight="1" spans="1:6">
      <c r="A6" s="52">
        <v>4</v>
      </c>
      <c r="B6" s="53" t="s">
        <v>1854</v>
      </c>
      <c r="C6" s="53" t="s">
        <v>1846</v>
      </c>
      <c r="D6" s="53" t="s">
        <v>678</v>
      </c>
      <c r="E6" s="53" t="s">
        <v>1855</v>
      </c>
      <c r="F6" s="52" t="s">
        <v>1853</v>
      </c>
    </row>
    <row r="7" s="48" customFormat="1" ht="24.95" customHeight="1" spans="1:6">
      <c r="A7" s="52">
        <v>5</v>
      </c>
      <c r="B7" s="53" t="s">
        <v>1856</v>
      </c>
      <c r="C7" s="53" t="s">
        <v>1846</v>
      </c>
      <c r="D7" s="53" t="s">
        <v>678</v>
      </c>
      <c r="E7" s="53" t="s">
        <v>1857</v>
      </c>
      <c r="F7" s="52" t="s">
        <v>1853</v>
      </c>
    </row>
    <row r="8" s="48" customFormat="1" ht="24.95" customHeight="1" spans="1:6">
      <c r="A8" s="52">
        <v>6</v>
      </c>
      <c r="B8" s="53" t="s">
        <v>1858</v>
      </c>
      <c r="C8" s="53" t="s">
        <v>1846</v>
      </c>
      <c r="D8" s="53" t="s">
        <v>678</v>
      </c>
      <c r="E8" s="53" t="s">
        <v>1859</v>
      </c>
      <c r="F8" s="52" t="s">
        <v>1853</v>
      </c>
    </row>
    <row r="9" s="48" customFormat="1" ht="24.95" customHeight="1" spans="1:6">
      <c r="A9" s="52">
        <v>7</v>
      </c>
      <c r="B9" s="53" t="s">
        <v>1860</v>
      </c>
      <c r="C9" s="53" t="s">
        <v>1846</v>
      </c>
      <c r="D9" s="53" t="s">
        <v>678</v>
      </c>
      <c r="E9" s="53" t="s">
        <v>1861</v>
      </c>
      <c r="F9" s="52" t="s">
        <v>1853</v>
      </c>
    </row>
    <row r="10" s="48" customFormat="1" ht="24.95" customHeight="1" spans="1:6">
      <c r="A10" s="52">
        <v>8</v>
      </c>
      <c r="B10" s="53" t="s">
        <v>1862</v>
      </c>
      <c r="C10" s="53" t="s">
        <v>1846</v>
      </c>
      <c r="D10" s="53" t="s">
        <v>678</v>
      </c>
      <c r="E10" s="53" t="s">
        <v>1863</v>
      </c>
      <c r="F10" s="52" t="s">
        <v>1853</v>
      </c>
    </row>
    <row r="11" s="48" customFormat="1" ht="24.95" customHeight="1" spans="1:6">
      <c r="A11" s="52">
        <v>9</v>
      </c>
      <c r="B11" s="53" t="s">
        <v>1864</v>
      </c>
      <c r="C11" s="53" t="s">
        <v>1865</v>
      </c>
      <c r="D11" s="53" t="s">
        <v>678</v>
      </c>
      <c r="E11" s="53" t="s">
        <v>1866</v>
      </c>
      <c r="F11" s="52" t="s">
        <v>1853</v>
      </c>
    </row>
    <row r="12" s="48" customFormat="1" ht="24.95" customHeight="1" spans="1:6">
      <c r="A12" s="52">
        <v>10</v>
      </c>
      <c r="B12" s="53" t="s">
        <v>1867</v>
      </c>
      <c r="C12" s="53" t="s">
        <v>1846</v>
      </c>
      <c r="D12" s="53" t="s">
        <v>678</v>
      </c>
      <c r="E12" s="53" t="s">
        <v>1868</v>
      </c>
      <c r="F12" s="52" t="s">
        <v>1853</v>
      </c>
    </row>
    <row r="13" s="48" customFormat="1" ht="24.95" customHeight="1" spans="1:6">
      <c r="A13" s="52">
        <v>11</v>
      </c>
      <c r="B13" s="53" t="s">
        <v>1869</v>
      </c>
      <c r="C13" s="53" t="s">
        <v>1846</v>
      </c>
      <c r="D13" s="53" t="s">
        <v>678</v>
      </c>
      <c r="E13" s="53" t="s">
        <v>1870</v>
      </c>
      <c r="F13" s="52" t="s">
        <v>1853</v>
      </c>
    </row>
    <row r="14" s="48" customFormat="1" ht="24.95" customHeight="1" spans="1:6">
      <c r="A14" s="52">
        <v>12</v>
      </c>
      <c r="B14" s="53" t="s">
        <v>1871</v>
      </c>
      <c r="C14" s="53" t="s">
        <v>1846</v>
      </c>
      <c r="D14" s="53" t="s">
        <v>678</v>
      </c>
      <c r="E14" s="53" t="s">
        <v>1872</v>
      </c>
      <c r="F14" s="52" t="s">
        <v>1853</v>
      </c>
    </row>
    <row r="15" s="48" customFormat="1" ht="24.95" customHeight="1" spans="1:6">
      <c r="A15" s="52">
        <v>13</v>
      </c>
      <c r="B15" s="53" t="s">
        <v>1873</v>
      </c>
      <c r="C15" s="53" t="s">
        <v>1846</v>
      </c>
      <c r="D15" s="53" t="s">
        <v>678</v>
      </c>
      <c r="E15" s="53" t="s">
        <v>1874</v>
      </c>
      <c r="F15" s="52" t="s">
        <v>1853</v>
      </c>
    </row>
    <row r="16" s="48" customFormat="1" ht="24.95" customHeight="1" spans="1:6">
      <c r="A16" s="52">
        <v>14</v>
      </c>
      <c r="B16" s="53" t="s">
        <v>1875</v>
      </c>
      <c r="C16" s="53" t="s">
        <v>1846</v>
      </c>
      <c r="D16" s="53" t="s">
        <v>678</v>
      </c>
      <c r="E16" s="53" t="s">
        <v>1703</v>
      </c>
      <c r="F16" s="52" t="s">
        <v>1853</v>
      </c>
    </row>
    <row r="17" s="48" customFormat="1" ht="24.95" customHeight="1" spans="1:6">
      <c r="A17" s="52">
        <v>15</v>
      </c>
      <c r="B17" s="53" t="s">
        <v>1876</v>
      </c>
      <c r="C17" s="53" t="s">
        <v>1846</v>
      </c>
      <c r="D17" s="53" t="s">
        <v>678</v>
      </c>
      <c r="E17" s="53" t="s">
        <v>1877</v>
      </c>
      <c r="F17" s="52" t="s">
        <v>1853</v>
      </c>
    </row>
    <row r="18" s="48" customFormat="1" ht="24.95" customHeight="1" spans="1:6">
      <c r="A18" s="52">
        <v>16</v>
      </c>
      <c r="B18" s="53" t="s">
        <v>1878</v>
      </c>
      <c r="C18" s="53" t="s">
        <v>1846</v>
      </c>
      <c r="D18" s="53" t="s">
        <v>678</v>
      </c>
      <c r="E18" s="53" t="s">
        <v>1879</v>
      </c>
      <c r="F18" s="52" t="s">
        <v>1853</v>
      </c>
    </row>
    <row r="19" s="48" customFormat="1" ht="24.95" customHeight="1" spans="1:6">
      <c r="A19" s="52">
        <v>17</v>
      </c>
      <c r="B19" s="53" t="s">
        <v>349</v>
      </c>
      <c r="C19" s="53" t="s">
        <v>1846</v>
      </c>
      <c r="D19" s="53" t="s">
        <v>678</v>
      </c>
      <c r="E19" s="53" t="s">
        <v>1880</v>
      </c>
      <c r="F19" s="52" t="s">
        <v>1853</v>
      </c>
    </row>
    <row r="20" s="48" customFormat="1" ht="24.95" customHeight="1" spans="1:6">
      <c r="A20" s="52">
        <v>18</v>
      </c>
      <c r="B20" s="53" t="s">
        <v>1881</v>
      </c>
      <c r="C20" s="53" t="s">
        <v>1846</v>
      </c>
      <c r="D20" s="53" t="s">
        <v>678</v>
      </c>
      <c r="E20" s="53" t="s">
        <v>1882</v>
      </c>
      <c r="F20" s="52" t="s">
        <v>1853</v>
      </c>
    </row>
    <row r="21" s="48" customFormat="1" ht="24.95" customHeight="1" spans="1:6">
      <c r="A21" s="52">
        <v>19</v>
      </c>
      <c r="B21" s="53" t="s">
        <v>1883</v>
      </c>
      <c r="C21" s="53" t="s">
        <v>1865</v>
      </c>
      <c r="D21" s="53" t="s">
        <v>678</v>
      </c>
      <c r="E21" s="53" t="s">
        <v>1884</v>
      </c>
      <c r="F21" s="52" t="s">
        <v>1853</v>
      </c>
    </row>
    <row r="22" s="48" customFormat="1" ht="24.95" customHeight="1" spans="1:6">
      <c r="A22" s="52">
        <v>20</v>
      </c>
      <c r="B22" s="53" t="s">
        <v>1885</v>
      </c>
      <c r="C22" s="53" t="s">
        <v>1846</v>
      </c>
      <c r="D22" s="53" t="s">
        <v>678</v>
      </c>
      <c r="E22" s="53" t="s">
        <v>1886</v>
      </c>
      <c r="F22" s="52" t="s">
        <v>1853</v>
      </c>
    </row>
    <row r="23" s="48" customFormat="1" ht="24.95" customHeight="1" spans="1:6">
      <c r="A23" s="52">
        <v>21</v>
      </c>
      <c r="B23" s="53" t="s">
        <v>1887</v>
      </c>
      <c r="C23" s="53" t="s">
        <v>1846</v>
      </c>
      <c r="D23" s="53" t="s">
        <v>678</v>
      </c>
      <c r="E23" s="53" t="s">
        <v>1817</v>
      </c>
      <c r="F23" s="52" t="s">
        <v>1853</v>
      </c>
    </row>
    <row r="24" s="48" customFormat="1" ht="24.95" customHeight="1" spans="1:6">
      <c r="A24" s="52">
        <v>22</v>
      </c>
      <c r="B24" s="53" t="s">
        <v>1888</v>
      </c>
      <c r="C24" s="53" t="s">
        <v>1846</v>
      </c>
      <c r="D24" s="53" t="s">
        <v>678</v>
      </c>
      <c r="E24" s="53" t="s">
        <v>1889</v>
      </c>
      <c r="F24" s="52" t="s">
        <v>1853</v>
      </c>
    </row>
    <row r="25" s="48" customFormat="1" ht="24.95" customHeight="1" spans="1:6">
      <c r="A25" s="52">
        <v>23</v>
      </c>
      <c r="B25" s="53" t="s">
        <v>1890</v>
      </c>
      <c r="C25" s="53" t="s">
        <v>1865</v>
      </c>
      <c r="D25" s="53" t="s">
        <v>678</v>
      </c>
      <c r="E25" s="53" t="s">
        <v>1891</v>
      </c>
      <c r="F25" s="52" t="s">
        <v>1853</v>
      </c>
    </row>
    <row r="26" s="48" customFormat="1" ht="24.95" customHeight="1" spans="1:6">
      <c r="A26" s="52">
        <v>24</v>
      </c>
      <c r="B26" s="53" t="s">
        <v>1892</v>
      </c>
      <c r="C26" s="53" t="s">
        <v>1846</v>
      </c>
      <c r="D26" s="53" t="s">
        <v>678</v>
      </c>
      <c r="E26" s="53" t="s">
        <v>1893</v>
      </c>
      <c r="F26" s="52" t="s">
        <v>1853</v>
      </c>
    </row>
    <row r="27" s="48" customFormat="1" ht="24.95" customHeight="1" spans="1:6">
      <c r="A27" s="52">
        <v>25</v>
      </c>
      <c r="B27" s="53" t="s">
        <v>1894</v>
      </c>
      <c r="C27" s="53" t="s">
        <v>1865</v>
      </c>
      <c r="D27" s="53" t="s">
        <v>678</v>
      </c>
      <c r="E27" s="53" t="s">
        <v>1895</v>
      </c>
      <c r="F27" s="52" t="s">
        <v>1853</v>
      </c>
    </row>
    <row r="28" s="48" customFormat="1" ht="24.95" customHeight="1" spans="1:6">
      <c r="A28" s="52">
        <v>26</v>
      </c>
      <c r="B28" s="53" t="s">
        <v>1896</v>
      </c>
      <c r="C28" s="53" t="s">
        <v>1846</v>
      </c>
      <c r="D28" s="53" t="s">
        <v>678</v>
      </c>
      <c r="E28" s="53" t="s">
        <v>1897</v>
      </c>
      <c r="F28" s="52" t="s">
        <v>1853</v>
      </c>
    </row>
    <row r="29" s="48" customFormat="1" ht="24.95" customHeight="1" spans="1:6">
      <c r="A29" s="52">
        <v>27</v>
      </c>
      <c r="B29" s="53" t="s">
        <v>1176</v>
      </c>
      <c r="C29" s="53" t="s">
        <v>1865</v>
      </c>
      <c r="D29" s="53" t="s">
        <v>678</v>
      </c>
      <c r="E29" s="53" t="s">
        <v>1898</v>
      </c>
      <c r="F29" s="52" t="s">
        <v>1853</v>
      </c>
    </row>
    <row r="30" s="48" customFormat="1" ht="24.95" customHeight="1" spans="1:6">
      <c r="A30" s="52">
        <v>28</v>
      </c>
      <c r="B30" s="53" t="s">
        <v>1899</v>
      </c>
      <c r="C30" s="53" t="s">
        <v>1846</v>
      </c>
      <c r="D30" s="53" t="s">
        <v>678</v>
      </c>
      <c r="E30" s="53" t="s">
        <v>1031</v>
      </c>
      <c r="F30" s="52" t="s">
        <v>1853</v>
      </c>
    </row>
    <row r="31" s="48" customFormat="1" ht="24.95" customHeight="1" spans="1:6">
      <c r="A31" s="52">
        <v>29</v>
      </c>
      <c r="B31" s="53" t="s">
        <v>1900</v>
      </c>
      <c r="C31" s="53" t="s">
        <v>1846</v>
      </c>
      <c r="D31" s="53" t="s">
        <v>678</v>
      </c>
      <c r="E31" s="53" t="s">
        <v>1901</v>
      </c>
      <c r="F31" s="52" t="s">
        <v>1853</v>
      </c>
    </row>
    <row r="32" s="48" customFormat="1" ht="24.95" customHeight="1" spans="1:6">
      <c r="A32" s="52">
        <v>30</v>
      </c>
      <c r="B32" s="53" t="s">
        <v>1902</v>
      </c>
      <c r="C32" s="53" t="s">
        <v>1846</v>
      </c>
      <c r="D32" s="53" t="s">
        <v>678</v>
      </c>
      <c r="E32" s="53" t="s">
        <v>1903</v>
      </c>
      <c r="F32" s="52" t="s">
        <v>1853</v>
      </c>
    </row>
    <row r="33" s="48" customFormat="1" ht="24.95" customHeight="1" spans="1:6">
      <c r="A33" s="52">
        <v>31</v>
      </c>
      <c r="B33" s="53" t="s">
        <v>1904</v>
      </c>
      <c r="C33" s="53" t="s">
        <v>1846</v>
      </c>
      <c r="D33" s="53" t="s">
        <v>678</v>
      </c>
      <c r="E33" s="53" t="s">
        <v>1905</v>
      </c>
      <c r="F33" s="52" t="s">
        <v>1853</v>
      </c>
    </row>
    <row r="34" s="48" customFormat="1" ht="24.95" customHeight="1" spans="1:6">
      <c r="A34" s="52">
        <v>32</v>
      </c>
      <c r="B34" s="53" t="s">
        <v>1906</v>
      </c>
      <c r="C34" s="53" t="s">
        <v>1846</v>
      </c>
      <c r="D34" s="53" t="s">
        <v>678</v>
      </c>
      <c r="E34" s="53" t="s">
        <v>1907</v>
      </c>
      <c r="F34" s="52" t="s">
        <v>1853</v>
      </c>
    </row>
    <row r="35" s="48" customFormat="1" ht="24.95" customHeight="1" spans="1:6">
      <c r="A35" s="52">
        <v>33</v>
      </c>
      <c r="B35" s="53" t="s">
        <v>1908</v>
      </c>
      <c r="C35" s="53" t="s">
        <v>1846</v>
      </c>
      <c r="D35" s="53" t="s">
        <v>678</v>
      </c>
      <c r="E35" s="53" t="s">
        <v>1909</v>
      </c>
      <c r="F35" s="52" t="s">
        <v>1853</v>
      </c>
    </row>
    <row r="36" s="48" customFormat="1" ht="24.95" customHeight="1" spans="1:6">
      <c r="A36" s="52">
        <v>34</v>
      </c>
      <c r="B36" s="53" t="s">
        <v>1910</v>
      </c>
      <c r="C36" s="53" t="s">
        <v>1846</v>
      </c>
      <c r="D36" s="53" t="s">
        <v>678</v>
      </c>
      <c r="E36" s="53" t="s">
        <v>1911</v>
      </c>
      <c r="F36" s="52" t="s">
        <v>1853</v>
      </c>
    </row>
    <row r="37" s="48" customFormat="1" ht="24.95" customHeight="1" spans="1:6">
      <c r="A37" s="52">
        <v>35</v>
      </c>
      <c r="B37" s="53" t="s">
        <v>1912</v>
      </c>
      <c r="C37" s="53" t="s">
        <v>1846</v>
      </c>
      <c r="D37" s="53" t="s">
        <v>678</v>
      </c>
      <c r="E37" s="53" t="s">
        <v>1913</v>
      </c>
      <c r="F37" s="52" t="s">
        <v>1853</v>
      </c>
    </row>
    <row r="38" s="48" customFormat="1" ht="24.95" customHeight="1" spans="1:6">
      <c r="A38" s="52">
        <v>36</v>
      </c>
      <c r="B38" s="53" t="s">
        <v>1914</v>
      </c>
      <c r="C38" s="53" t="s">
        <v>1846</v>
      </c>
      <c r="D38" s="53" t="s">
        <v>678</v>
      </c>
      <c r="E38" s="53" t="s">
        <v>1915</v>
      </c>
      <c r="F38" s="52" t="s">
        <v>1853</v>
      </c>
    </row>
    <row r="39" s="48" customFormat="1" ht="24.95" customHeight="1" spans="1:6">
      <c r="A39" s="52">
        <v>37</v>
      </c>
      <c r="B39" s="53" t="s">
        <v>1916</v>
      </c>
      <c r="C39" s="53" t="s">
        <v>1846</v>
      </c>
      <c r="D39" s="53" t="s">
        <v>678</v>
      </c>
      <c r="E39" s="53" t="s">
        <v>1917</v>
      </c>
      <c r="F39" s="52" t="s">
        <v>1853</v>
      </c>
    </row>
    <row r="40" s="48" customFormat="1" ht="24.95" customHeight="1" spans="1:6">
      <c r="A40" s="52">
        <v>38</v>
      </c>
      <c r="B40" s="53" t="s">
        <v>1918</v>
      </c>
      <c r="C40" s="53" t="s">
        <v>1846</v>
      </c>
      <c r="D40" s="53" t="s">
        <v>678</v>
      </c>
      <c r="E40" s="53" t="s">
        <v>1919</v>
      </c>
      <c r="F40" s="52" t="s">
        <v>1853</v>
      </c>
    </row>
    <row r="41" s="48" customFormat="1" ht="24.95" customHeight="1" spans="1:6">
      <c r="A41" s="52">
        <v>39</v>
      </c>
      <c r="B41" s="53" t="s">
        <v>1920</v>
      </c>
      <c r="C41" s="53" t="s">
        <v>1846</v>
      </c>
      <c r="D41" s="53" t="s">
        <v>678</v>
      </c>
      <c r="E41" s="53" t="s">
        <v>1921</v>
      </c>
      <c r="F41" s="52" t="s">
        <v>1853</v>
      </c>
    </row>
    <row r="42" s="48" customFormat="1" ht="24.95" customHeight="1" spans="1:6">
      <c r="A42" s="52">
        <v>40</v>
      </c>
      <c r="B42" s="53" t="s">
        <v>1922</v>
      </c>
      <c r="C42" s="53" t="s">
        <v>1846</v>
      </c>
      <c r="D42" s="53" t="s">
        <v>678</v>
      </c>
      <c r="E42" s="53" t="s">
        <v>1923</v>
      </c>
      <c r="F42" s="52" t="s">
        <v>1853</v>
      </c>
    </row>
    <row r="43" s="48" customFormat="1" ht="24.95" customHeight="1" spans="1:6">
      <c r="A43" s="52">
        <v>41</v>
      </c>
      <c r="B43" s="53" t="s">
        <v>1924</v>
      </c>
      <c r="C43" s="53" t="s">
        <v>1846</v>
      </c>
      <c r="D43" s="53" t="s">
        <v>678</v>
      </c>
      <c r="E43" s="53" t="s">
        <v>1925</v>
      </c>
      <c r="F43" s="52" t="s">
        <v>1853</v>
      </c>
    </row>
    <row r="44" s="48" customFormat="1" ht="24.95" customHeight="1" spans="1:6">
      <c r="A44" s="52">
        <v>42</v>
      </c>
      <c r="B44" s="53" t="s">
        <v>1926</v>
      </c>
      <c r="C44" s="53" t="s">
        <v>1846</v>
      </c>
      <c r="D44" s="53" t="s">
        <v>678</v>
      </c>
      <c r="E44" s="53" t="s">
        <v>1927</v>
      </c>
      <c r="F44" s="52" t="s">
        <v>1853</v>
      </c>
    </row>
    <row r="45" s="48" customFormat="1" ht="24.95" customHeight="1" spans="1:6">
      <c r="A45" s="52">
        <v>43</v>
      </c>
      <c r="B45" s="53" t="s">
        <v>1928</v>
      </c>
      <c r="C45" s="53" t="s">
        <v>1865</v>
      </c>
      <c r="D45" s="53" t="s">
        <v>678</v>
      </c>
      <c r="E45" s="53" t="s">
        <v>1929</v>
      </c>
      <c r="F45" s="52" t="s">
        <v>1853</v>
      </c>
    </row>
    <row r="46" s="48" customFormat="1" ht="24.95" customHeight="1" spans="1:6">
      <c r="A46" s="52">
        <v>44</v>
      </c>
      <c r="B46" s="53" t="s">
        <v>1930</v>
      </c>
      <c r="C46" s="53" t="s">
        <v>1846</v>
      </c>
      <c r="D46" s="53" t="s">
        <v>678</v>
      </c>
      <c r="E46" s="53" t="s">
        <v>1931</v>
      </c>
      <c r="F46" s="52" t="s">
        <v>1853</v>
      </c>
    </row>
    <row r="47" s="48" customFormat="1" ht="24.95" customHeight="1" spans="1:6">
      <c r="A47" s="52">
        <v>45</v>
      </c>
      <c r="B47" s="53" t="s">
        <v>1932</v>
      </c>
      <c r="C47" s="53" t="s">
        <v>1846</v>
      </c>
      <c r="D47" s="53" t="s">
        <v>678</v>
      </c>
      <c r="E47" s="53" t="s">
        <v>1933</v>
      </c>
      <c r="F47" s="52" t="s">
        <v>1853</v>
      </c>
    </row>
    <row r="48" s="48" customFormat="1" ht="24.95" customHeight="1" spans="1:6">
      <c r="A48" s="52">
        <v>46</v>
      </c>
      <c r="B48" s="53" t="s">
        <v>1934</v>
      </c>
      <c r="C48" s="53" t="s">
        <v>1846</v>
      </c>
      <c r="D48" s="53" t="s">
        <v>678</v>
      </c>
      <c r="E48" s="53" t="s">
        <v>1935</v>
      </c>
      <c r="F48" s="52" t="s">
        <v>1853</v>
      </c>
    </row>
    <row r="49" s="48" customFormat="1" ht="24.95" customHeight="1" spans="1:6">
      <c r="A49" s="52">
        <v>47</v>
      </c>
      <c r="B49" s="53" t="s">
        <v>1936</v>
      </c>
      <c r="C49" s="53" t="s">
        <v>1865</v>
      </c>
      <c r="D49" s="53" t="s">
        <v>678</v>
      </c>
      <c r="E49" s="53" t="s">
        <v>1937</v>
      </c>
      <c r="F49" s="52" t="s">
        <v>1853</v>
      </c>
    </row>
    <row r="50" s="48" customFormat="1" ht="24.95" customHeight="1" spans="1:6">
      <c r="A50" s="52">
        <v>48</v>
      </c>
      <c r="B50" s="53" t="s">
        <v>1938</v>
      </c>
      <c r="C50" s="53" t="s">
        <v>1939</v>
      </c>
      <c r="D50" s="53" t="s">
        <v>678</v>
      </c>
      <c r="E50" s="53" t="s">
        <v>1940</v>
      </c>
      <c r="F50" s="52" t="s">
        <v>1853</v>
      </c>
    </row>
    <row r="51" s="48" customFormat="1" ht="24.95" customHeight="1" spans="1:6">
      <c r="A51" s="52">
        <v>49</v>
      </c>
      <c r="B51" s="53" t="s">
        <v>1941</v>
      </c>
      <c r="C51" s="53" t="s">
        <v>1865</v>
      </c>
      <c r="D51" s="53" t="s">
        <v>678</v>
      </c>
      <c r="E51" s="53" t="s">
        <v>1942</v>
      </c>
      <c r="F51" s="52" t="s">
        <v>1853</v>
      </c>
    </row>
    <row r="52" s="48" customFormat="1" ht="24.95" customHeight="1" spans="1:6">
      <c r="A52" s="52">
        <v>50</v>
      </c>
      <c r="B52" s="53" t="s">
        <v>1943</v>
      </c>
      <c r="C52" s="53" t="s">
        <v>1846</v>
      </c>
      <c r="D52" s="53" t="s">
        <v>678</v>
      </c>
      <c r="E52" s="53" t="s">
        <v>1944</v>
      </c>
      <c r="F52" s="52" t="s">
        <v>1853</v>
      </c>
    </row>
    <row r="53" s="48" customFormat="1" ht="24.95" customHeight="1" spans="1:6">
      <c r="A53" s="52">
        <v>51</v>
      </c>
      <c r="B53" s="53" t="s">
        <v>1945</v>
      </c>
      <c r="C53" s="53" t="s">
        <v>1846</v>
      </c>
      <c r="D53" s="53" t="s">
        <v>678</v>
      </c>
      <c r="E53" s="53" t="s">
        <v>1946</v>
      </c>
      <c r="F53" s="52" t="s">
        <v>1853</v>
      </c>
    </row>
    <row r="54" s="48" customFormat="1" ht="24.95" customHeight="1" spans="1:6">
      <c r="A54" s="52">
        <v>52</v>
      </c>
      <c r="B54" s="53" t="s">
        <v>1947</v>
      </c>
      <c r="C54" s="53" t="s">
        <v>1846</v>
      </c>
      <c r="D54" s="53" t="s">
        <v>678</v>
      </c>
      <c r="E54" s="53" t="s">
        <v>1948</v>
      </c>
      <c r="F54" s="52" t="s">
        <v>1853</v>
      </c>
    </row>
    <row r="55" s="48" customFormat="1" ht="24.95" customHeight="1" spans="1:6">
      <c r="A55" s="52">
        <v>53</v>
      </c>
      <c r="B55" s="53" t="s">
        <v>1949</v>
      </c>
      <c r="C55" s="53" t="s">
        <v>1846</v>
      </c>
      <c r="D55" s="53" t="s">
        <v>678</v>
      </c>
      <c r="E55" s="53" t="s">
        <v>1950</v>
      </c>
      <c r="F55" s="52" t="s">
        <v>1853</v>
      </c>
    </row>
    <row r="56" s="48" customFormat="1" ht="24.95" customHeight="1" spans="1:6">
      <c r="A56" s="52">
        <v>54</v>
      </c>
      <c r="B56" s="53" t="s">
        <v>1951</v>
      </c>
      <c r="C56" s="53" t="s">
        <v>1846</v>
      </c>
      <c r="D56" s="53" t="s">
        <v>678</v>
      </c>
      <c r="E56" s="53" t="s">
        <v>1952</v>
      </c>
      <c r="F56" s="52" t="s">
        <v>1853</v>
      </c>
    </row>
    <row r="57" s="48" customFormat="1" ht="24.95" customHeight="1" spans="1:6">
      <c r="A57" s="52">
        <v>55</v>
      </c>
      <c r="B57" s="53" t="s">
        <v>1953</v>
      </c>
      <c r="C57" s="53" t="s">
        <v>1865</v>
      </c>
      <c r="D57" s="53" t="s">
        <v>678</v>
      </c>
      <c r="E57" s="53" t="s">
        <v>1954</v>
      </c>
      <c r="F57" s="52" t="s">
        <v>1853</v>
      </c>
    </row>
    <row r="58" s="48" customFormat="1" ht="24.95" customHeight="1" spans="1:6">
      <c r="A58" s="52">
        <v>56</v>
      </c>
      <c r="B58" s="53" t="s">
        <v>1955</v>
      </c>
      <c r="C58" s="53" t="s">
        <v>1846</v>
      </c>
      <c r="D58" s="53" t="s">
        <v>678</v>
      </c>
      <c r="E58" s="53" t="s">
        <v>1956</v>
      </c>
      <c r="F58" s="52" t="s">
        <v>1853</v>
      </c>
    </row>
    <row r="59" s="48" customFormat="1" ht="24.95" customHeight="1" spans="1:6">
      <c r="A59" s="52">
        <v>57</v>
      </c>
      <c r="B59" s="53" t="s">
        <v>1957</v>
      </c>
      <c r="C59" s="53" t="s">
        <v>1846</v>
      </c>
      <c r="D59" s="53" t="s">
        <v>678</v>
      </c>
      <c r="E59" s="53" t="s">
        <v>1705</v>
      </c>
      <c r="F59" s="52" t="s">
        <v>1853</v>
      </c>
    </row>
    <row r="60" s="48" customFormat="1" ht="24.95" customHeight="1" spans="1:6">
      <c r="A60" s="52">
        <v>58</v>
      </c>
      <c r="B60" s="53" t="s">
        <v>1958</v>
      </c>
      <c r="C60" s="53" t="s">
        <v>1846</v>
      </c>
      <c r="D60" s="53" t="s">
        <v>678</v>
      </c>
      <c r="E60" s="53" t="s">
        <v>1959</v>
      </c>
      <c r="F60" s="52" t="s">
        <v>1853</v>
      </c>
    </row>
    <row r="61" s="48" customFormat="1" ht="24.95" customHeight="1" spans="1:6">
      <c r="A61" s="52">
        <v>59</v>
      </c>
      <c r="B61" s="53" t="s">
        <v>1960</v>
      </c>
      <c r="C61" s="53" t="s">
        <v>1846</v>
      </c>
      <c r="D61" s="53" t="s">
        <v>678</v>
      </c>
      <c r="E61" s="53" t="s">
        <v>1961</v>
      </c>
      <c r="F61" s="52" t="s">
        <v>1853</v>
      </c>
    </row>
    <row r="62" s="48" customFormat="1" ht="24.95" customHeight="1" spans="1:6">
      <c r="A62" s="52">
        <v>60</v>
      </c>
      <c r="B62" s="53" t="s">
        <v>1962</v>
      </c>
      <c r="C62" s="53" t="s">
        <v>1865</v>
      </c>
      <c r="D62" s="53" t="s">
        <v>678</v>
      </c>
      <c r="E62" s="53" t="s">
        <v>1963</v>
      </c>
      <c r="F62" s="52" t="s">
        <v>1853</v>
      </c>
    </row>
    <row r="63" s="48" customFormat="1" ht="24.95" customHeight="1" spans="1:6">
      <c r="A63" s="52">
        <v>61</v>
      </c>
      <c r="B63" s="53" t="s">
        <v>1964</v>
      </c>
      <c r="C63" s="53" t="s">
        <v>1846</v>
      </c>
      <c r="D63" s="53" t="s">
        <v>678</v>
      </c>
      <c r="E63" s="53" t="s">
        <v>1940</v>
      </c>
      <c r="F63" s="52" t="s">
        <v>1853</v>
      </c>
    </row>
    <row r="64" s="48" customFormat="1" ht="24.95" customHeight="1" spans="1:6">
      <c r="A64" s="52">
        <v>62</v>
      </c>
      <c r="B64" s="53" t="s">
        <v>1965</v>
      </c>
      <c r="C64" s="53" t="s">
        <v>1846</v>
      </c>
      <c r="D64" s="53" t="s">
        <v>678</v>
      </c>
      <c r="E64" s="53" t="s">
        <v>1966</v>
      </c>
      <c r="F64" s="52" t="s">
        <v>1853</v>
      </c>
    </row>
    <row r="65" s="48" customFormat="1" ht="24.95" customHeight="1" spans="1:6">
      <c r="A65" s="52">
        <v>63</v>
      </c>
      <c r="B65" s="53" t="s">
        <v>1967</v>
      </c>
      <c r="C65" s="53" t="s">
        <v>1846</v>
      </c>
      <c r="D65" s="53" t="s">
        <v>678</v>
      </c>
      <c r="E65" s="53" t="s">
        <v>1968</v>
      </c>
      <c r="F65" s="52" t="s">
        <v>1853</v>
      </c>
    </row>
    <row r="66" s="48" customFormat="1" ht="24.95" customHeight="1" spans="1:6">
      <c r="A66" s="52">
        <v>64</v>
      </c>
      <c r="B66" s="53" t="s">
        <v>1969</v>
      </c>
      <c r="C66" s="53" t="s">
        <v>1846</v>
      </c>
      <c r="D66" s="53" t="s">
        <v>678</v>
      </c>
      <c r="E66" s="53" t="s">
        <v>1970</v>
      </c>
      <c r="F66" s="52" t="s">
        <v>1853</v>
      </c>
    </row>
    <row r="67" s="48" customFormat="1" ht="24.95" customHeight="1" spans="1:6">
      <c r="A67" s="52">
        <v>65</v>
      </c>
      <c r="B67" s="53" t="s">
        <v>1971</v>
      </c>
      <c r="C67" s="53" t="s">
        <v>1846</v>
      </c>
      <c r="D67" s="53" t="s">
        <v>678</v>
      </c>
      <c r="E67" s="53" t="s">
        <v>1972</v>
      </c>
      <c r="F67" s="52" t="s">
        <v>1853</v>
      </c>
    </row>
    <row r="68" s="48" customFormat="1" ht="24.95" customHeight="1" spans="1:6">
      <c r="A68" s="52">
        <v>66</v>
      </c>
      <c r="B68" s="53" t="s">
        <v>1973</v>
      </c>
      <c r="C68" s="53" t="s">
        <v>1865</v>
      </c>
      <c r="D68" s="53" t="s">
        <v>678</v>
      </c>
      <c r="E68" s="53" t="s">
        <v>1974</v>
      </c>
      <c r="F68" s="52" t="s">
        <v>1853</v>
      </c>
    </row>
    <row r="69" s="48" customFormat="1" ht="24.95" customHeight="1" spans="1:6">
      <c r="A69" s="52">
        <v>67</v>
      </c>
      <c r="B69" s="53" t="s">
        <v>1975</v>
      </c>
      <c r="C69" s="53" t="s">
        <v>1846</v>
      </c>
      <c r="D69" s="53" t="s">
        <v>678</v>
      </c>
      <c r="E69" s="53" t="s">
        <v>1976</v>
      </c>
      <c r="F69" s="52" t="s">
        <v>1853</v>
      </c>
    </row>
    <row r="70" s="48" customFormat="1" ht="24.95" customHeight="1" spans="1:6">
      <c r="A70" s="52">
        <v>68</v>
      </c>
      <c r="B70" s="53" t="s">
        <v>1977</v>
      </c>
      <c r="C70" s="53" t="s">
        <v>1846</v>
      </c>
      <c r="D70" s="53" t="s">
        <v>678</v>
      </c>
      <c r="E70" s="53" t="s">
        <v>1978</v>
      </c>
      <c r="F70" s="52" t="s">
        <v>1853</v>
      </c>
    </row>
    <row r="71" s="48" customFormat="1" ht="24.95" customHeight="1" spans="1:6">
      <c r="A71" s="52">
        <v>69</v>
      </c>
      <c r="B71" s="53" t="s">
        <v>1979</v>
      </c>
      <c r="C71" s="53" t="s">
        <v>1846</v>
      </c>
      <c r="D71" s="53" t="s">
        <v>678</v>
      </c>
      <c r="E71" s="53" t="s">
        <v>1980</v>
      </c>
      <c r="F71" s="52" t="s">
        <v>1853</v>
      </c>
    </row>
    <row r="72" s="48" customFormat="1" ht="24.95" customHeight="1" spans="1:6">
      <c r="A72" s="52">
        <v>70</v>
      </c>
      <c r="B72" s="53" t="s">
        <v>1981</v>
      </c>
      <c r="C72" s="53" t="s">
        <v>1846</v>
      </c>
      <c r="D72" s="53" t="s">
        <v>678</v>
      </c>
      <c r="E72" s="53" t="s">
        <v>1974</v>
      </c>
      <c r="F72" s="52" t="s">
        <v>1853</v>
      </c>
    </row>
    <row r="73" s="48" customFormat="1" ht="24.95" customHeight="1" spans="1:6">
      <c r="A73" s="52">
        <v>71</v>
      </c>
      <c r="B73" s="53" t="s">
        <v>1982</v>
      </c>
      <c r="C73" s="53" t="s">
        <v>1846</v>
      </c>
      <c r="D73" s="53" t="s">
        <v>678</v>
      </c>
      <c r="E73" s="53" t="s">
        <v>1983</v>
      </c>
      <c r="F73" s="52" t="s">
        <v>1853</v>
      </c>
    </row>
    <row r="74" s="48" customFormat="1" ht="24.95" customHeight="1" spans="1:6">
      <c r="A74" s="52">
        <v>72</v>
      </c>
      <c r="B74" s="53" t="s">
        <v>1984</v>
      </c>
      <c r="C74" s="53" t="s">
        <v>1846</v>
      </c>
      <c r="D74" s="53" t="s">
        <v>678</v>
      </c>
      <c r="E74" s="53" t="s">
        <v>1985</v>
      </c>
      <c r="F74" s="52" t="s">
        <v>1853</v>
      </c>
    </row>
    <row r="75" s="48" customFormat="1" ht="24.95" customHeight="1" spans="1:6">
      <c r="A75" s="52">
        <v>73</v>
      </c>
      <c r="B75" s="53" t="s">
        <v>1986</v>
      </c>
      <c r="C75" s="53" t="s">
        <v>1846</v>
      </c>
      <c r="D75" s="53" t="s">
        <v>678</v>
      </c>
      <c r="E75" s="53" t="s">
        <v>1987</v>
      </c>
      <c r="F75" s="52" t="s">
        <v>1853</v>
      </c>
    </row>
    <row r="76" s="48" customFormat="1" ht="24.95" customHeight="1" spans="1:6">
      <c r="A76" s="52">
        <v>74</v>
      </c>
      <c r="B76" s="53" t="s">
        <v>1988</v>
      </c>
      <c r="C76" s="53" t="s">
        <v>1846</v>
      </c>
      <c r="D76" s="53" t="s">
        <v>678</v>
      </c>
      <c r="E76" s="53" t="s">
        <v>1989</v>
      </c>
      <c r="F76" s="52" t="s">
        <v>1853</v>
      </c>
    </row>
    <row r="77" s="48" customFormat="1" ht="24.95" customHeight="1" spans="1:6">
      <c r="A77" s="52">
        <v>75</v>
      </c>
      <c r="B77" s="53" t="s">
        <v>1990</v>
      </c>
      <c r="C77" s="53" t="s">
        <v>1846</v>
      </c>
      <c r="D77" s="53" t="s">
        <v>678</v>
      </c>
      <c r="E77" s="53" t="s">
        <v>1991</v>
      </c>
      <c r="F77" s="52" t="s">
        <v>1853</v>
      </c>
    </row>
    <row r="78" s="48" customFormat="1" ht="24.95" customHeight="1" spans="1:6">
      <c r="A78" s="52">
        <v>76</v>
      </c>
      <c r="B78" s="53" t="s">
        <v>1992</v>
      </c>
      <c r="C78" s="53" t="s">
        <v>1846</v>
      </c>
      <c r="D78" s="53" t="s">
        <v>678</v>
      </c>
      <c r="E78" s="53" t="s">
        <v>1993</v>
      </c>
      <c r="F78" s="52" t="s">
        <v>1853</v>
      </c>
    </row>
    <row r="79" s="48" customFormat="1" ht="24.95" customHeight="1" spans="1:6">
      <c r="A79" s="52">
        <v>77</v>
      </c>
      <c r="B79" s="53" t="s">
        <v>1994</v>
      </c>
      <c r="C79" s="53" t="s">
        <v>1846</v>
      </c>
      <c r="D79" s="53" t="s">
        <v>678</v>
      </c>
      <c r="E79" s="53" t="s">
        <v>1995</v>
      </c>
      <c r="F79" s="52" t="s">
        <v>1853</v>
      </c>
    </row>
    <row r="80" s="48" customFormat="1" ht="24.95" customHeight="1" spans="1:6">
      <c r="A80" s="52">
        <v>78</v>
      </c>
      <c r="B80" s="53" t="s">
        <v>1996</v>
      </c>
      <c r="C80" s="53" t="s">
        <v>1846</v>
      </c>
      <c r="D80" s="53" t="s">
        <v>678</v>
      </c>
      <c r="E80" s="53" t="s">
        <v>1921</v>
      </c>
      <c r="F80" s="52" t="s">
        <v>1853</v>
      </c>
    </row>
    <row r="81" s="48" customFormat="1" ht="24.95" customHeight="1" spans="1:6">
      <c r="A81" s="52">
        <v>79</v>
      </c>
      <c r="B81" s="53" t="s">
        <v>1997</v>
      </c>
      <c r="C81" s="53" t="s">
        <v>1846</v>
      </c>
      <c r="D81" s="53" t="s">
        <v>678</v>
      </c>
      <c r="E81" s="53" t="s">
        <v>1998</v>
      </c>
      <c r="F81" s="52" t="s">
        <v>1853</v>
      </c>
    </row>
    <row r="82" s="48" customFormat="1" ht="24.95" customHeight="1" spans="1:6">
      <c r="A82" s="52">
        <v>80</v>
      </c>
      <c r="B82" s="53" t="s">
        <v>1999</v>
      </c>
      <c r="C82" s="53" t="s">
        <v>1846</v>
      </c>
      <c r="D82" s="53" t="s">
        <v>678</v>
      </c>
      <c r="E82" s="53" t="s">
        <v>2000</v>
      </c>
      <c r="F82" s="52" t="s">
        <v>1853</v>
      </c>
    </row>
    <row r="83" s="48" customFormat="1" ht="24.95" customHeight="1" spans="1:6">
      <c r="A83" s="52">
        <v>81</v>
      </c>
      <c r="B83" s="53" t="s">
        <v>2001</v>
      </c>
      <c r="C83" s="53" t="s">
        <v>1846</v>
      </c>
      <c r="D83" s="53" t="s">
        <v>678</v>
      </c>
      <c r="E83" s="53" t="s">
        <v>2002</v>
      </c>
      <c r="F83" s="52" t="s">
        <v>1853</v>
      </c>
    </row>
    <row r="84" s="48" customFormat="1" ht="24.95" customHeight="1" spans="1:6">
      <c r="A84" s="52">
        <v>82</v>
      </c>
      <c r="B84" s="53" t="s">
        <v>2003</v>
      </c>
      <c r="C84" s="53" t="s">
        <v>1846</v>
      </c>
      <c r="D84" s="53" t="s">
        <v>678</v>
      </c>
      <c r="E84" s="53" t="s">
        <v>2004</v>
      </c>
      <c r="F84" s="52" t="s">
        <v>1853</v>
      </c>
    </row>
    <row r="85" s="48" customFormat="1" ht="24.95" customHeight="1" spans="1:6">
      <c r="A85" s="52">
        <v>83</v>
      </c>
      <c r="B85" s="53" t="s">
        <v>2005</v>
      </c>
      <c r="C85" s="53" t="s">
        <v>1846</v>
      </c>
      <c r="D85" s="53" t="s">
        <v>678</v>
      </c>
      <c r="E85" s="53" t="s">
        <v>2006</v>
      </c>
      <c r="F85" s="52" t="s">
        <v>1853</v>
      </c>
    </row>
    <row r="86" s="48" customFormat="1" ht="24.95" customHeight="1" spans="1:6">
      <c r="A86" s="52">
        <v>84</v>
      </c>
      <c r="B86" s="53" t="s">
        <v>2007</v>
      </c>
      <c r="C86" s="53" t="s">
        <v>1865</v>
      </c>
      <c r="D86" s="53" t="s">
        <v>678</v>
      </c>
      <c r="E86" s="53" t="s">
        <v>2008</v>
      </c>
      <c r="F86" s="52" t="s">
        <v>1853</v>
      </c>
    </row>
    <row r="87" s="48" customFormat="1" ht="24.95" customHeight="1" spans="1:6">
      <c r="A87" s="52">
        <v>85</v>
      </c>
      <c r="B87" s="53" t="s">
        <v>2009</v>
      </c>
      <c r="C87" s="53" t="s">
        <v>1846</v>
      </c>
      <c r="D87" s="53" t="s">
        <v>678</v>
      </c>
      <c r="E87" s="53" t="s">
        <v>2010</v>
      </c>
      <c r="F87" s="52" t="s">
        <v>1853</v>
      </c>
    </row>
    <row r="88" s="48" customFormat="1" ht="24.95" customHeight="1" spans="1:6">
      <c r="A88" s="52">
        <v>86</v>
      </c>
      <c r="B88" s="53" t="s">
        <v>2011</v>
      </c>
      <c r="C88" s="53" t="s">
        <v>1846</v>
      </c>
      <c r="D88" s="53" t="s">
        <v>678</v>
      </c>
      <c r="E88" s="53" t="s">
        <v>2012</v>
      </c>
      <c r="F88" s="52" t="s">
        <v>1853</v>
      </c>
    </row>
    <row r="89" s="48" customFormat="1" ht="24.95" customHeight="1" spans="1:6">
      <c r="A89" s="52">
        <v>87</v>
      </c>
      <c r="B89" s="53" t="s">
        <v>2013</v>
      </c>
      <c r="C89" s="53" t="s">
        <v>1846</v>
      </c>
      <c r="D89" s="53" t="s">
        <v>678</v>
      </c>
      <c r="E89" s="53" t="s">
        <v>1803</v>
      </c>
      <c r="F89" s="52" t="s">
        <v>1853</v>
      </c>
    </row>
    <row r="90" s="48" customFormat="1" ht="24.95" customHeight="1" spans="1:6">
      <c r="A90" s="52">
        <v>88</v>
      </c>
      <c r="B90" s="53" t="s">
        <v>2014</v>
      </c>
      <c r="C90" s="53" t="s">
        <v>1846</v>
      </c>
      <c r="D90" s="53" t="s">
        <v>678</v>
      </c>
      <c r="E90" s="53" t="s">
        <v>2015</v>
      </c>
      <c r="F90" s="52" t="s">
        <v>1853</v>
      </c>
    </row>
    <row r="91" s="48" customFormat="1" ht="24.95" customHeight="1" spans="1:6">
      <c r="A91" s="52">
        <v>89</v>
      </c>
      <c r="B91" s="53" t="s">
        <v>2016</v>
      </c>
      <c r="C91" s="53" t="s">
        <v>1865</v>
      </c>
      <c r="D91" s="53" t="s">
        <v>678</v>
      </c>
      <c r="E91" s="53" t="s">
        <v>2017</v>
      </c>
      <c r="F91" s="52" t="s">
        <v>1853</v>
      </c>
    </row>
    <row r="92" s="48" customFormat="1" ht="24.95" customHeight="1" spans="1:6">
      <c r="A92" s="52">
        <v>90</v>
      </c>
      <c r="B92" s="53" t="s">
        <v>2018</v>
      </c>
      <c r="C92" s="53" t="s">
        <v>1846</v>
      </c>
      <c r="D92" s="53" t="s">
        <v>678</v>
      </c>
      <c r="E92" s="53" t="s">
        <v>2019</v>
      </c>
      <c r="F92" s="52" t="s">
        <v>1853</v>
      </c>
    </row>
    <row r="93" s="48" customFormat="1" ht="24.95" customHeight="1" spans="1:6">
      <c r="A93" s="52">
        <v>91</v>
      </c>
      <c r="B93" s="53" t="s">
        <v>2020</v>
      </c>
      <c r="C93" s="53" t="s">
        <v>1846</v>
      </c>
      <c r="D93" s="53" t="s">
        <v>678</v>
      </c>
      <c r="E93" s="53" t="s">
        <v>2021</v>
      </c>
      <c r="F93" s="52" t="s">
        <v>1853</v>
      </c>
    </row>
    <row r="94" s="48" customFormat="1" ht="24.95" customHeight="1" spans="1:6">
      <c r="A94" s="52">
        <v>92</v>
      </c>
      <c r="B94" s="53" t="s">
        <v>2022</v>
      </c>
      <c r="C94" s="53" t="s">
        <v>1865</v>
      </c>
      <c r="D94" s="53" t="s">
        <v>678</v>
      </c>
      <c r="E94" s="53" t="s">
        <v>2023</v>
      </c>
      <c r="F94" s="52" t="s">
        <v>1853</v>
      </c>
    </row>
    <row r="95" s="48" customFormat="1" ht="24.95" customHeight="1" spans="1:6">
      <c r="A95" s="52">
        <v>93</v>
      </c>
      <c r="B95" s="53" t="s">
        <v>2024</v>
      </c>
      <c r="C95" s="53" t="s">
        <v>1846</v>
      </c>
      <c r="D95" s="53" t="s">
        <v>678</v>
      </c>
      <c r="E95" s="53" t="s">
        <v>1905</v>
      </c>
      <c r="F95" s="52" t="s">
        <v>1853</v>
      </c>
    </row>
    <row r="96" s="48" customFormat="1" ht="24.95" customHeight="1" spans="1:6">
      <c r="A96" s="52">
        <v>94</v>
      </c>
      <c r="B96" s="53" t="s">
        <v>2025</v>
      </c>
      <c r="C96" s="53" t="s">
        <v>1846</v>
      </c>
      <c r="D96" s="53" t="s">
        <v>678</v>
      </c>
      <c r="E96" s="53" t="s">
        <v>2026</v>
      </c>
      <c r="F96" s="52" t="s">
        <v>1853</v>
      </c>
    </row>
    <row r="97" s="48" customFormat="1" ht="24.95" customHeight="1" spans="1:6">
      <c r="A97" s="52">
        <v>95</v>
      </c>
      <c r="B97" s="53" t="s">
        <v>2027</v>
      </c>
      <c r="C97" s="53" t="s">
        <v>1939</v>
      </c>
      <c r="D97" s="53" t="s">
        <v>678</v>
      </c>
      <c r="E97" s="53" t="s">
        <v>1002</v>
      </c>
      <c r="F97" s="52" t="s">
        <v>1853</v>
      </c>
    </row>
    <row r="98" s="48" customFormat="1" ht="24.95" customHeight="1" spans="1:6">
      <c r="A98" s="52">
        <v>96</v>
      </c>
      <c r="B98" s="53" t="s">
        <v>2028</v>
      </c>
      <c r="C98" s="53" t="s">
        <v>1846</v>
      </c>
      <c r="D98" s="53" t="s">
        <v>678</v>
      </c>
      <c r="E98" s="53" t="s">
        <v>2029</v>
      </c>
      <c r="F98" s="52" t="s">
        <v>1853</v>
      </c>
    </row>
    <row r="99" s="48" customFormat="1" ht="24.95" customHeight="1" spans="1:6">
      <c r="A99" s="52">
        <v>97</v>
      </c>
      <c r="B99" s="53" t="s">
        <v>2030</v>
      </c>
      <c r="C99" s="53" t="s">
        <v>1865</v>
      </c>
      <c r="D99" s="53" t="s">
        <v>678</v>
      </c>
      <c r="E99" s="53" t="s">
        <v>2031</v>
      </c>
      <c r="F99" s="52" t="s">
        <v>1853</v>
      </c>
    </row>
    <row r="100" s="48" customFormat="1" ht="24.95" customHeight="1" spans="1:6">
      <c r="A100" s="52">
        <v>98</v>
      </c>
      <c r="B100" s="53" t="s">
        <v>2032</v>
      </c>
      <c r="C100" s="53" t="s">
        <v>1846</v>
      </c>
      <c r="D100" s="53" t="s">
        <v>678</v>
      </c>
      <c r="E100" s="53" t="s">
        <v>1991</v>
      </c>
      <c r="F100" s="52" t="s">
        <v>1853</v>
      </c>
    </row>
    <row r="101" s="48" customFormat="1" ht="24.95" customHeight="1" spans="1:6">
      <c r="A101" s="52">
        <v>99</v>
      </c>
      <c r="B101" s="53" t="s">
        <v>2033</v>
      </c>
      <c r="C101" s="53" t="s">
        <v>1846</v>
      </c>
      <c r="D101" s="53" t="s">
        <v>678</v>
      </c>
      <c r="E101" s="53" t="s">
        <v>1882</v>
      </c>
      <c r="F101" s="52" t="s">
        <v>1853</v>
      </c>
    </row>
    <row r="102" s="48" customFormat="1" ht="24.95" customHeight="1" spans="1:6">
      <c r="A102" s="52">
        <v>100</v>
      </c>
      <c r="B102" s="53" t="s">
        <v>2034</v>
      </c>
      <c r="C102" s="53" t="s">
        <v>1846</v>
      </c>
      <c r="D102" s="53" t="s">
        <v>678</v>
      </c>
      <c r="E102" s="53" t="s">
        <v>2035</v>
      </c>
      <c r="F102" s="52" t="s">
        <v>1853</v>
      </c>
    </row>
    <row r="103" s="48" customFormat="1" ht="24.95" customHeight="1" spans="1:6">
      <c r="A103" s="52">
        <v>101</v>
      </c>
      <c r="B103" s="53" t="s">
        <v>2036</v>
      </c>
      <c r="C103" s="53" t="s">
        <v>1846</v>
      </c>
      <c r="D103" s="53" t="s">
        <v>678</v>
      </c>
      <c r="E103" s="53" t="s">
        <v>2037</v>
      </c>
      <c r="F103" s="52" t="s">
        <v>1853</v>
      </c>
    </row>
    <row r="104" s="48" customFormat="1" ht="24.95" customHeight="1" spans="1:6">
      <c r="A104" s="52">
        <v>102</v>
      </c>
      <c r="B104" s="53" t="s">
        <v>2038</v>
      </c>
      <c r="C104" s="53" t="s">
        <v>1939</v>
      </c>
      <c r="D104" s="53" t="s">
        <v>678</v>
      </c>
      <c r="E104" s="53" t="s">
        <v>2017</v>
      </c>
      <c r="F104" s="52" t="s">
        <v>1853</v>
      </c>
    </row>
    <row r="105" s="48" customFormat="1" ht="24.95" customHeight="1" spans="1:6">
      <c r="A105" s="52">
        <v>103</v>
      </c>
      <c r="B105" s="53" t="s">
        <v>2039</v>
      </c>
      <c r="C105" s="53" t="s">
        <v>1846</v>
      </c>
      <c r="D105" s="53" t="s">
        <v>678</v>
      </c>
      <c r="E105" s="53" t="s">
        <v>1901</v>
      </c>
      <c r="F105" s="52" t="s">
        <v>1853</v>
      </c>
    </row>
    <row r="106" s="48" customFormat="1" ht="24.95" customHeight="1" spans="1:6">
      <c r="A106" s="52">
        <v>104</v>
      </c>
      <c r="B106" s="53" t="s">
        <v>2040</v>
      </c>
      <c r="C106" s="53" t="s">
        <v>1846</v>
      </c>
      <c r="D106" s="53" t="s">
        <v>678</v>
      </c>
      <c r="E106" s="53" t="s">
        <v>2041</v>
      </c>
      <c r="F106" s="52" t="s">
        <v>1853</v>
      </c>
    </row>
    <row r="107" s="48" customFormat="1" ht="24.95" customHeight="1" spans="1:6">
      <c r="A107" s="52">
        <v>105</v>
      </c>
      <c r="B107" s="53" t="s">
        <v>2042</v>
      </c>
      <c r="C107" s="53" t="s">
        <v>1846</v>
      </c>
      <c r="D107" s="53" t="s">
        <v>678</v>
      </c>
      <c r="E107" s="53" t="s">
        <v>2043</v>
      </c>
      <c r="F107" s="52" t="s">
        <v>1853</v>
      </c>
    </row>
    <row r="108" s="48" customFormat="1" ht="24.95" customHeight="1" spans="1:6">
      <c r="A108" s="52">
        <v>106</v>
      </c>
      <c r="B108" s="53" t="s">
        <v>2044</v>
      </c>
      <c r="C108" s="53" t="s">
        <v>1846</v>
      </c>
      <c r="D108" s="53" t="s">
        <v>678</v>
      </c>
      <c r="E108" s="53" t="s">
        <v>2045</v>
      </c>
      <c r="F108" s="52" t="s">
        <v>1853</v>
      </c>
    </row>
    <row r="109" s="48" customFormat="1" ht="24.95" customHeight="1" spans="1:6">
      <c r="A109" s="52">
        <v>107</v>
      </c>
      <c r="B109" s="53" t="s">
        <v>2046</v>
      </c>
      <c r="C109" s="53" t="s">
        <v>1846</v>
      </c>
      <c r="D109" s="53" t="s">
        <v>678</v>
      </c>
      <c r="E109" s="53" t="s">
        <v>2047</v>
      </c>
      <c r="F109" s="52" t="s">
        <v>1853</v>
      </c>
    </row>
    <row r="110" s="48" customFormat="1" ht="24.95" customHeight="1" spans="1:6">
      <c r="A110" s="52">
        <v>108</v>
      </c>
      <c r="B110" s="53" t="s">
        <v>2048</v>
      </c>
      <c r="C110" s="53" t="s">
        <v>1846</v>
      </c>
      <c r="D110" s="53" t="s">
        <v>678</v>
      </c>
      <c r="E110" s="53" t="s">
        <v>1870</v>
      </c>
      <c r="F110" s="52" t="s">
        <v>1853</v>
      </c>
    </row>
    <row r="111" s="48" customFormat="1" ht="24.95" customHeight="1" spans="1:6">
      <c r="A111" s="52">
        <v>109</v>
      </c>
      <c r="B111" s="53" t="s">
        <v>2049</v>
      </c>
      <c r="C111" s="53" t="s">
        <v>1846</v>
      </c>
      <c r="D111" s="53" t="s">
        <v>678</v>
      </c>
      <c r="E111" s="53" t="s">
        <v>2050</v>
      </c>
      <c r="F111" s="52" t="s">
        <v>1853</v>
      </c>
    </row>
    <row r="112" s="48" customFormat="1" ht="24.95" customHeight="1" spans="1:6">
      <c r="A112" s="52">
        <v>110</v>
      </c>
      <c r="B112" s="53" t="s">
        <v>2051</v>
      </c>
      <c r="C112" s="53" t="s">
        <v>1846</v>
      </c>
      <c r="D112" s="53" t="s">
        <v>678</v>
      </c>
      <c r="E112" s="53" t="s">
        <v>1750</v>
      </c>
      <c r="F112" s="52" t="s">
        <v>1853</v>
      </c>
    </row>
    <row r="113" s="48" customFormat="1" ht="24.95" customHeight="1" spans="1:6">
      <c r="A113" s="52">
        <v>111</v>
      </c>
      <c r="B113" s="53" t="s">
        <v>2052</v>
      </c>
      <c r="C113" s="53" t="s">
        <v>1846</v>
      </c>
      <c r="D113" s="53" t="s">
        <v>678</v>
      </c>
      <c r="E113" s="53" t="s">
        <v>1798</v>
      </c>
      <c r="F113" s="52" t="s">
        <v>1853</v>
      </c>
    </row>
    <row r="114" s="48" customFormat="1" ht="24.95" customHeight="1" spans="1:6">
      <c r="A114" s="52">
        <v>112</v>
      </c>
      <c r="B114" s="53" t="s">
        <v>2053</v>
      </c>
      <c r="C114" s="53" t="s">
        <v>1846</v>
      </c>
      <c r="D114" s="53" t="s">
        <v>678</v>
      </c>
      <c r="E114" s="53" t="s">
        <v>2054</v>
      </c>
      <c r="F114" s="52" t="s">
        <v>1853</v>
      </c>
    </row>
    <row r="115" s="48" customFormat="1" ht="24.95" customHeight="1" spans="1:6">
      <c r="A115" s="52">
        <v>113</v>
      </c>
      <c r="B115" s="53" t="s">
        <v>2055</v>
      </c>
      <c r="C115" s="53" t="s">
        <v>1865</v>
      </c>
      <c r="D115" s="53" t="s">
        <v>678</v>
      </c>
      <c r="E115" s="53" t="s">
        <v>2056</v>
      </c>
      <c r="F115" s="52" t="s">
        <v>1853</v>
      </c>
    </row>
    <row r="116" s="48" customFormat="1" ht="24.95" customHeight="1" spans="1:6">
      <c r="A116" s="52">
        <v>114</v>
      </c>
      <c r="B116" s="53" t="s">
        <v>2057</v>
      </c>
      <c r="C116" s="53" t="s">
        <v>1846</v>
      </c>
      <c r="D116" s="53" t="s">
        <v>678</v>
      </c>
      <c r="E116" s="53" t="s">
        <v>2058</v>
      </c>
      <c r="F116" s="52" t="s">
        <v>1853</v>
      </c>
    </row>
    <row r="117" s="48" customFormat="1" ht="24.95" customHeight="1" spans="1:6">
      <c r="A117" s="52">
        <v>115</v>
      </c>
      <c r="B117" s="53" t="s">
        <v>2059</v>
      </c>
      <c r="C117" s="53" t="s">
        <v>1939</v>
      </c>
      <c r="D117" s="53" t="s">
        <v>678</v>
      </c>
      <c r="E117" s="53" t="s">
        <v>1987</v>
      </c>
      <c r="F117" s="52" t="s">
        <v>1853</v>
      </c>
    </row>
    <row r="118" s="48" customFormat="1" ht="24.95" customHeight="1" spans="1:6">
      <c r="A118" s="52">
        <v>116</v>
      </c>
      <c r="B118" s="53" t="s">
        <v>2060</v>
      </c>
      <c r="C118" s="53" t="s">
        <v>1846</v>
      </c>
      <c r="D118" s="53" t="s">
        <v>678</v>
      </c>
      <c r="E118" s="53" t="s">
        <v>2061</v>
      </c>
      <c r="F118" s="52" t="s">
        <v>1853</v>
      </c>
    </row>
    <row r="119" s="48" customFormat="1" ht="24.95" customHeight="1" spans="1:6">
      <c r="A119" s="52">
        <v>117</v>
      </c>
      <c r="B119" s="53" t="s">
        <v>2062</v>
      </c>
      <c r="C119" s="53" t="s">
        <v>1846</v>
      </c>
      <c r="D119" s="53" t="s">
        <v>678</v>
      </c>
      <c r="E119" s="53" t="s">
        <v>1655</v>
      </c>
      <c r="F119" s="52" t="s">
        <v>1853</v>
      </c>
    </row>
    <row r="120" s="48" customFormat="1" ht="24.95" customHeight="1" spans="1:6">
      <c r="A120" s="52">
        <v>118</v>
      </c>
      <c r="B120" s="53" t="s">
        <v>2063</v>
      </c>
      <c r="C120" s="53" t="s">
        <v>1846</v>
      </c>
      <c r="D120" s="53" t="s">
        <v>678</v>
      </c>
      <c r="E120" s="53" t="s">
        <v>2064</v>
      </c>
      <c r="F120" s="52" t="s">
        <v>1853</v>
      </c>
    </row>
    <row r="121" s="48" customFormat="1" ht="24.95" customHeight="1" spans="1:6">
      <c r="A121" s="52">
        <v>119</v>
      </c>
      <c r="B121" s="53" t="s">
        <v>2065</v>
      </c>
      <c r="C121" s="53" t="s">
        <v>1846</v>
      </c>
      <c r="D121" s="53" t="s">
        <v>678</v>
      </c>
      <c r="E121" s="53" t="s">
        <v>2066</v>
      </c>
      <c r="F121" s="52" t="s">
        <v>1853</v>
      </c>
    </row>
    <row r="122" s="48" customFormat="1" ht="24.95" customHeight="1" spans="1:6">
      <c r="A122" s="52">
        <v>120</v>
      </c>
      <c r="B122" s="53" t="s">
        <v>2067</v>
      </c>
      <c r="C122" s="53" t="s">
        <v>1846</v>
      </c>
      <c r="D122" s="53" t="s">
        <v>678</v>
      </c>
      <c r="E122" s="53" t="s">
        <v>2017</v>
      </c>
      <c r="F122" s="52" t="s">
        <v>1853</v>
      </c>
    </row>
    <row r="123" s="48" customFormat="1" ht="24.95" customHeight="1" spans="1:6">
      <c r="A123" s="52">
        <v>121</v>
      </c>
      <c r="B123" s="53" t="s">
        <v>2068</v>
      </c>
      <c r="C123" s="53" t="s">
        <v>1846</v>
      </c>
      <c r="D123" s="53" t="s">
        <v>678</v>
      </c>
      <c r="E123" s="53" t="s">
        <v>1857</v>
      </c>
      <c r="F123" s="52" t="s">
        <v>1853</v>
      </c>
    </row>
    <row r="124" s="48" customFormat="1" ht="24.95" customHeight="1" spans="1:6">
      <c r="A124" s="52">
        <v>122</v>
      </c>
      <c r="B124" s="53" t="s">
        <v>2069</v>
      </c>
      <c r="C124" s="53" t="s">
        <v>1865</v>
      </c>
      <c r="D124" s="53" t="s">
        <v>678</v>
      </c>
      <c r="E124" s="53" t="s">
        <v>1891</v>
      </c>
      <c r="F124" s="52" t="s">
        <v>1853</v>
      </c>
    </row>
    <row r="125" s="48" customFormat="1" ht="24.95" customHeight="1" spans="1:6">
      <c r="A125" s="52">
        <v>123</v>
      </c>
      <c r="B125" s="53" t="s">
        <v>2070</v>
      </c>
      <c r="C125" s="53" t="s">
        <v>1865</v>
      </c>
      <c r="D125" s="53" t="s">
        <v>678</v>
      </c>
      <c r="E125" s="53" t="s">
        <v>2071</v>
      </c>
      <c r="F125" s="52" t="s">
        <v>1853</v>
      </c>
    </row>
    <row r="126" s="48" customFormat="1" ht="24.95" customHeight="1" spans="1:6">
      <c r="A126" s="52">
        <v>124</v>
      </c>
      <c r="B126" s="53" t="s">
        <v>2072</v>
      </c>
      <c r="C126" s="53" t="s">
        <v>1865</v>
      </c>
      <c r="D126" s="53" t="s">
        <v>678</v>
      </c>
      <c r="E126" s="53" t="s">
        <v>1861</v>
      </c>
      <c r="F126" s="52" t="s">
        <v>1853</v>
      </c>
    </row>
    <row r="127" s="48" customFormat="1" ht="24.95" customHeight="1" spans="1:6">
      <c r="A127" s="52">
        <v>125</v>
      </c>
      <c r="B127" s="53" t="s">
        <v>2073</v>
      </c>
      <c r="C127" s="53" t="s">
        <v>1846</v>
      </c>
      <c r="D127" s="53" t="s">
        <v>678</v>
      </c>
      <c r="E127" s="53" t="s">
        <v>1991</v>
      </c>
      <c r="F127" s="52" t="s">
        <v>1853</v>
      </c>
    </row>
    <row r="128" s="48" customFormat="1" ht="24.95" customHeight="1" spans="1:6">
      <c r="A128" s="52">
        <v>126</v>
      </c>
      <c r="B128" s="53" t="s">
        <v>2074</v>
      </c>
      <c r="C128" s="53" t="s">
        <v>1846</v>
      </c>
      <c r="D128" s="53" t="s">
        <v>678</v>
      </c>
      <c r="E128" s="53" t="s">
        <v>2075</v>
      </c>
      <c r="F128" s="52" t="s">
        <v>1853</v>
      </c>
    </row>
    <row r="129" s="48" customFormat="1" ht="24.95" customHeight="1" spans="1:6">
      <c r="A129" s="52">
        <v>127</v>
      </c>
      <c r="B129" s="53" t="s">
        <v>2076</v>
      </c>
      <c r="C129" s="53" t="s">
        <v>1865</v>
      </c>
      <c r="D129" s="53" t="s">
        <v>678</v>
      </c>
      <c r="E129" s="53" t="s">
        <v>2077</v>
      </c>
      <c r="F129" s="52" t="s">
        <v>1853</v>
      </c>
    </row>
    <row r="130" s="48" customFormat="1" ht="24.95" customHeight="1" spans="1:6">
      <c r="A130" s="52">
        <v>128</v>
      </c>
      <c r="B130" s="53" t="s">
        <v>2078</v>
      </c>
      <c r="C130" s="53" t="s">
        <v>1846</v>
      </c>
      <c r="D130" s="53" t="s">
        <v>678</v>
      </c>
      <c r="E130" s="53" t="s">
        <v>2079</v>
      </c>
      <c r="F130" s="52" t="s">
        <v>1853</v>
      </c>
    </row>
    <row r="131" s="48" customFormat="1" ht="24.95" customHeight="1" spans="1:6">
      <c r="A131" s="52">
        <v>129</v>
      </c>
      <c r="B131" s="53" t="s">
        <v>2080</v>
      </c>
      <c r="C131" s="53" t="s">
        <v>1846</v>
      </c>
      <c r="D131" s="53" t="s">
        <v>678</v>
      </c>
      <c r="E131" s="53" t="s">
        <v>2081</v>
      </c>
      <c r="F131" s="52" t="s">
        <v>1853</v>
      </c>
    </row>
    <row r="132" s="48" customFormat="1" ht="24.95" customHeight="1" spans="1:6">
      <c r="A132" s="52">
        <v>130</v>
      </c>
      <c r="B132" s="53" t="s">
        <v>2082</v>
      </c>
      <c r="C132" s="53" t="s">
        <v>1846</v>
      </c>
      <c r="D132" s="53" t="s">
        <v>678</v>
      </c>
      <c r="E132" s="53" t="s">
        <v>2083</v>
      </c>
      <c r="F132" s="52" t="s">
        <v>1853</v>
      </c>
    </row>
    <row r="133" s="48" customFormat="1" ht="24.95" customHeight="1" spans="1:6">
      <c r="A133" s="52">
        <v>131</v>
      </c>
      <c r="B133" s="53" t="s">
        <v>2084</v>
      </c>
      <c r="C133" s="53" t="s">
        <v>1846</v>
      </c>
      <c r="D133" s="53" t="s">
        <v>678</v>
      </c>
      <c r="E133" s="53" t="s">
        <v>2015</v>
      </c>
      <c r="F133" s="52" t="s">
        <v>1853</v>
      </c>
    </row>
    <row r="134" s="48" customFormat="1" ht="24.95" customHeight="1" spans="1:6">
      <c r="A134" s="52">
        <v>132</v>
      </c>
      <c r="B134" s="53" t="s">
        <v>2085</v>
      </c>
      <c r="C134" s="53" t="s">
        <v>1865</v>
      </c>
      <c r="D134" s="53" t="s">
        <v>678</v>
      </c>
      <c r="E134" s="53" t="s">
        <v>2086</v>
      </c>
      <c r="F134" s="52" t="s">
        <v>1853</v>
      </c>
    </row>
    <row r="135" s="48" customFormat="1" ht="24.95" customHeight="1" spans="1:6">
      <c r="A135" s="52">
        <v>133</v>
      </c>
      <c r="B135" s="53" t="s">
        <v>2087</v>
      </c>
      <c r="C135" s="53" t="s">
        <v>1846</v>
      </c>
      <c r="D135" s="53" t="s">
        <v>678</v>
      </c>
      <c r="E135" s="53" t="s">
        <v>2088</v>
      </c>
      <c r="F135" s="52" t="s">
        <v>1853</v>
      </c>
    </row>
    <row r="136" s="48" customFormat="1" ht="24.95" customHeight="1" spans="1:6">
      <c r="A136" s="52">
        <v>134</v>
      </c>
      <c r="B136" s="53" t="s">
        <v>2089</v>
      </c>
      <c r="C136" s="53" t="s">
        <v>1846</v>
      </c>
      <c r="D136" s="53" t="s">
        <v>678</v>
      </c>
      <c r="E136" s="53" t="s">
        <v>2090</v>
      </c>
      <c r="F136" s="52" t="s">
        <v>1853</v>
      </c>
    </row>
    <row r="137" s="48" customFormat="1" ht="24.95" customHeight="1" spans="1:6">
      <c r="A137" s="52">
        <v>135</v>
      </c>
      <c r="B137" s="53" t="s">
        <v>2091</v>
      </c>
      <c r="C137" s="53" t="s">
        <v>1865</v>
      </c>
      <c r="D137" s="53" t="s">
        <v>678</v>
      </c>
      <c r="E137" s="53" t="s">
        <v>2092</v>
      </c>
      <c r="F137" s="52" t="s">
        <v>1853</v>
      </c>
    </row>
    <row r="138" s="48" customFormat="1" ht="24.95" customHeight="1" spans="1:6">
      <c r="A138" s="52">
        <v>136</v>
      </c>
      <c r="B138" s="53" t="s">
        <v>902</v>
      </c>
      <c r="C138" s="53" t="s">
        <v>1865</v>
      </c>
      <c r="D138" s="53" t="s">
        <v>678</v>
      </c>
      <c r="E138" s="53" t="s">
        <v>2093</v>
      </c>
      <c r="F138" s="52" t="s">
        <v>1853</v>
      </c>
    </row>
    <row r="139" s="48" customFormat="1" ht="24.95" customHeight="1" spans="1:6">
      <c r="A139" s="52">
        <v>137</v>
      </c>
      <c r="B139" s="53" t="s">
        <v>2094</v>
      </c>
      <c r="C139" s="53" t="s">
        <v>1846</v>
      </c>
      <c r="D139" s="53" t="s">
        <v>678</v>
      </c>
      <c r="E139" s="53" t="s">
        <v>2095</v>
      </c>
      <c r="F139" s="52" t="s">
        <v>1853</v>
      </c>
    </row>
    <row r="140" s="48" customFormat="1" ht="24.95" customHeight="1" spans="1:6">
      <c r="A140" s="52">
        <v>138</v>
      </c>
      <c r="B140" s="53" t="s">
        <v>2096</v>
      </c>
      <c r="C140" s="53" t="s">
        <v>1846</v>
      </c>
      <c r="D140" s="53" t="s">
        <v>678</v>
      </c>
      <c r="E140" s="53" t="s">
        <v>2002</v>
      </c>
      <c r="F140" s="52" t="s">
        <v>1853</v>
      </c>
    </row>
    <row r="141" s="48" customFormat="1" ht="24.95" customHeight="1" spans="1:6">
      <c r="A141" s="52">
        <v>139</v>
      </c>
      <c r="B141" s="53" t="s">
        <v>2097</v>
      </c>
      <c r="C141" s="53" t="s">
        <v>1865</v>
      </c>
      <c r="D141" s="53" t="s">
        <v>678</v>
      </c>
      <c r="E141" s="53" t="s">
        <v>2023</v>
      </c>
      <c r="F141" s="52" t="s">
        <v>1853</v>
      </c>
    </row>
    <row r="142" s="48" customFormat="1" ht="24.95" customHeight="1" spans="1:6">
      <c r="A142" s="52">
        <v>140</v>
      </c>
      <c r="B142" s="53" t="s">
        <v>2098</v>
      </c>
      <c r="C142" s="53" t="s">
        <v>1846</v>
      </c>
      <c r="D142" s="53" t="s">
        <v>678</v>
      </c>
      <c r="E142" s="53" t="s">
        <v>2099</v>
      </c>
      <c r="F142" s="52" t="s">
        <v>1853</v>
      </c>
    </row>
    <row r="143" s="48" customFormat="1" ht="24.95" customHeight="1" spans="1:6">
      <c r="A143" s="52">
        <v>141</v>
      </c>
      <c r="B143" s="53" t="s">
        <v>2100</v>
      </c>
      <c r="C143" s="53" t="s">
        <v>1846</v>
      </c>
      <c r="D143" s="53" t="s">
        <v>678</v>
      </c>
      <c r="E143" s="53" t="s">
        <v>2101</v>
      </c>
      <c r="F143" s="52" t="s">
        <v>1853</v>
      </c>
    </row>
    <row r="144" s="48" customFormat="1" ht="24.95" customHeight="1" spans="1:6">
      <c r="A144" s="52">
        <v>142</v>
      </c>
      <c r="B144" s="53" t="s">
        <v>2102</v>
      </c>
      <c r="C144" s="53" t="s">
        <v>1846</v>
      </c>
      <c r="D144" s="53" t="s">
        <v>678</v>
      </c>
      <c r="E144" s="53" t="s">
        <v>2103</v>
      </c>
      <c r="F144" s="52" t="s">
        <v>1853</v>
      </c>
    </row>
    <row r="145" s="48" customFormat="1" ht="24.95" customHeight="1" spans="1:6">
      <c r="A145" s="52">
        <v>143</v>
      </c>
      <c r="B145" s="53" t="s">
        <v>2104</v>
      </c>
      <c r="C145" s="53" t="s">
        <v>1846</v>
      </c>
      <c r="D145" s="53" t="s">
        <v>678</v>
      </c>
      <c r="E145" s="53" t="s">
        <v>1727</v>
      </c>
      <c r="F145" s="52" t="s">
        <v>1853</v>
      </c>
    </row>
    <row r="146" s="48" customFormat="1" ht="24.95" customHeight="1" spans="1:6">
      <c r="A146" s="52">
        <v>144</v>
      </c>
      <c r="B146" s="53" t="s">
        <v>2105</v>
      </c>
      <c r="C146" s="53" t="s">
        <v>1846</v>
      </c>
      <c r="D146" s="53" t="s">
        <v>678</v>
      </c>
      <c r="E146" s="53" t="s">
        <v>1855</v>
      </c>
      <c r="F146" s="52" t="s">
        <v>1853</v>
      </c>
    </row>
    <row r="147" s="48" customFormat="1" ht="24.95" customHeight="1" spans="1:6">
      <c r="A147" s="52">
        <v>145</v>
      </c>
      <c r="B147" s="53" t="s">
        <v>2106</v>
      </c>
      <c r="C147" s="53" t="s">
        <v>1846</v>
      </c>
      <c r="D147" s="53" t="s">
        <v>678</v>
      </c>
      <c r="E147" s="53" t="s">
        <v>1805</v>
      </c>
      <c r="F147" s="52" t="s">
        <v>1853</v>
      </c>
    </row>
    <row r="148" s="48" customFormat="1" ht="24.95" customHeight="1" spans="1:6">
      <c r="A148" s="52">
        <v>146</v>
      </c>
      <c r="B148" s="53" t="s">
        <v>2107</v>
      </c>
      <c r="C148" s="53" t="s">
        <v>1846</v>
      </c>
      <c r="D148" s="53" t="s">
        <v>678</v>
      </c>
      <c r="E148" s="53" t="s">
        <v>2075</v>
      </c>
      <c r="F148" s="52" t="s">
        <v>1853</v>
      </c>
    </row>
    <row r="149" s="48" customFormat="1" ht="24.95" customHeight="1" spans="1:6">
      <c r="A149" s="52">
        <v>147</v>
      </c>
      <c r="B149" s="53" t="s">
        <v>2108</v>
      </c>
      <c r="C149" s="53" t="s">
        <v>1846</v>
      </c>
      <c r="D149" s="53" t="s">
        <v>678</v>
      </c>
      <c r="E149" s="53" t="s">
        <v>2109</v>
      </c>
      <c r="F149" s="52" t="s">
        <v>1853</v>
      </c>
    </row>
    <row r="150" s="48" customFormat="1" ht="24.95" customHeight="1" spans="1:6">
      <c r="A150" s="52">
        <v>148</v>
      </c>
      <c r="B150" s="53" t="s">
        <v>2110</v>
      </c>
      <c r="C150" s="53" t="s">
        <v>1865</v>
      </c>
      <c r="D150" s="53" t="s">
        <v>678</v>
      </c>
      <c r="E150" s="53" t="s">
        <v>2111</v>
      </c>
      <c r="F150" s="52" t="s">
        <v>1853</v>
      </c>
    </row>
    <row r="151" s="48" customFormat="1" ht="24.95" customHeight="1" spans="1:6">
      <c r="A151" s="52">
        <v>149</v>
      </c>
      <c r="B151" s="53" t="s">
        <v>2112</v>
      </c>
      <c r="C151" s="53" t="s">
        <v>1865</v>
      </c>
      <c r="D151" s="53" t="s">
        <v>678</v>
      </c>
      <c r="E151" s="53" t="s">
        <v>1774</v>
      </c>
      <c r="F151" s="52" t="s">
        <v>1853</v>
      </c>
    </row>
    <row r="152" s="48" customFormat="1" ht="24.95" customHeight="1" spans="1:6">
      <c r="A152" s="52">
        <v>150</v>
      </c>
      <c r="B152" s="53" t="s">
        <v>2113</v>
      </c>
      <c r="C152" s="53" t="s">
        <v>1846</v>
      </c>
      <c r="D152" s="53" t="s">
        <v>678</v>
      </c>
      <c r="E152" s="53" t="s">
        <v>1805</v>
      </c>
      <c r="F152" s="52" t="s">
        <v>1853</v>
      </c>
    </row>
    <row r="153" s="48" customFormat="1" ht="24.95" customHeight="1" spans="1:6">
      <c r="A153" s="52">
        <v>151</v>
      </c>
      <c r="B153" s="53" t="s">
        <v>2114</v>
      </c>
      <c r="C153" s="53" t="s">
        <v>1846</v>
      </c>
      <c r="D153" s="53" t="s">
        <v>678</v>
      </c>
      <c r="E153" s="53" t="s">
        <v>1884</v>
      </c>
      <c r="F153" s="52" t="s">
        <v>1853</v>
      </c>
    </row>
    <row r="154" s="48" customFormat="1" ht="24.95" customHeight="1" spans="1:6">
      <c r="A154" s="52">
        <v>152</v>
      </c>
      <c r="B154" s="53" t="s">
        <v>2115</v>
      </c>
      <c r="C154" s="53" t="s">
        <v>1846</v>
      </c>
      <c r="D154" s="53" t="s">
        <v>678</v>
      </c>
      <c r="E154" s="53" t="s">
        <v>1935</v>
      </c>
      <c r="F154" s="52" t="s">
        <v>1853</v>
      </c>
    </row>
    <row r="155" s="48" customFormat="1" ht="24.95" customHeight="1" spans="1:6">
      <c r="A155" s="52">
        <v>153</v>
      </c>
      <c r="B155" s="53" t="s">
        <v>2116</v>
      </c>
      <c r="C155" s="53" t="s">
        <v>1846</v>
      </c>
      <c r="D155" s="53" t="s">
        <v>678</v>
      </c>
      <c r="E155" s="53" t="s">
        <v>2117</v>
      </c>
      <c r="F155" s="52" t="s">
        <v>1853</v>
      </c>
    </row>
    <row r="156" s="48" customFormat="1" ht="24.95" customHeight="1" spans="1:6">
      <c r="A156" s="52">
        <v>154</v>
      </c>
      <c r="B156" s="53" t="s">
        <v>836</v>
      </c>
      <c r="C156" s="53" t="s">
        <v>1846</v>
      </c>
      <c r="D156" s="53" t="s">
        <v>678</v>
      </c>
      <c r="E156" s="53" t="s">
        <v>2118</v>
      </c>
      <c r="F156" s="52" t="s">
        <v>1853</v>
      </c>
    </row>
    <row r="157" s="48" customFormat="1" ht="24.95" customHeight="1" spans="1:6">
      <c r="A157" s="52">
        <v>155</v>
      </c>
      <c r="B157" s="53" t="s">
        <v>2119</v>
      </c>
      <c r="C157" s="53" t="s">
        <v>1846</v>
      </c>
      <c r="D157" s="53" t="s">
        <v>678</v>
      </c>
      <c r="E157" s="53" t="s">
        <v>1655</v>
      </c>
      <c r="F157" s="52" t="s">
        <v>1853</v>
      </c>
    </row>
    <row r="158" s="48" customFormat="1" ht="24.95" customHeight="1" spans="1:6">
      <c r="A158" s="52">
        <v>156</v>
      </c>
      <c r="B158" s="53" t="s">
        <v>2120</v>
      </c>
      <c r="C158" s="53" t="s">
        <v>1846</v>
      </c>
      <c r="D158" s="53" t="s">
        <v>678</v>
      </c>
      <c r="E158" s="53" t="s">
        <v>1976</v>
      </c>
      <c r="F158" s="52" t="s">
        <v>1853</v>
      </c>
    </row>
    <row r="159" s="48" customFormat="1" ht="24.95" customHeight="1" spans="1:6">
      <c r="A159" s="52">
        <v>157</v>
      </c>
      <c r="B159" s="53" t="s">
        <v>2121</v>
      </c>
      <c r="C159" s="53" t="s">
        <v>1846</v>
      </c>
      <c r="D159" s="53" t="s">
        <v>678</v>
      </c>
      <c r="E159" s="53" t="s">
        <v>2122</v>
      </c>
      <c r="F159" s="52" t="s">
        <v>1853</v>
      </c>
    </row>
    <row r="160" s="48" customFormat="1" ht="24.95" customHeight="1" spans="1:6">
      <c r="A160" s="52">
        <v>158</v>
      </c>
      <c r="B160" s="53" t="s">
        <v>2123</v>
      </c>
      <c r="C160" s="53" t="s">
        <v>1846</v>
      </c>
      <c r="D160" s="53" t="s">
        <v>678</v>
      </c>
      <c r="E160" s="53" t="s">
        <v>2124</v>
      </c>
      <c r="F160" s="52" t="s">
        <v>1853</v>
      </c>
    </row>
    <row r="161" s="48" customFormat="1" ht="24.95" customHeight="1" spans="1:6">
      <c r="A161" s="52">
        <v>159</v>
      </c>
      <c r="B161" s="53" t="s">
        <v>2125</v>
      </c>
      <c r="C161" s="53" t="s">
        <v>1846</v>
      </c>
      <c r="D161" s="53" t="s">
        <v>678</v>
      </c>
      <c r="E161" s="53" t="s">
        <v>2126</v>
      </c>
      <c r="F161" s="52" t="s">
        <v>1853</v>
      </c>
    </row>
    <row r="162" s="48" customFormat="1" ht="24.95" customHeight="1" spans="1:6">
      <c r="A162" s="52">
        <v>160</v>
      </c>
      <c r="B162" s="53" t="s">
        <v>2127</v>
      </c>
      <c r="C162" s="53" t="s">
        <v>1846</v>
      </c>
      <c r="D162" s="53" t="s">
        <v>678</v>
      </c>
      <c r="E162" s="53" t="s">
        <v>2019</v>
      </c>
      <c r="F162" s="52" t="s">
        <v>1853</v>
      </c>
    </row>
    <row r="163" s="48" customFormat="1" ht="24.95" customHeight="1" spans="1:6">
      <c r="A163" s="52">
        <v>161</v>
      </c>
      <c r="B163" s="53" t="s">
        <v>2128</v>
      </c>
      <c r="C163" s="53" t="s">
        <v>1846</v>
      </c>
      <c r="D163" s="53" t="s">
        <v>678</v>
      </c>
      <c r="E163" s="53" t="s">
        <v>2002</v>
      </c>
      <c r="F163" s="52" t="s">
        <v>1853</v>
      </c>
    </row>
    <row r="164" s="48" customFormat="1" ht="24.95" customHeight="1" spans="1:6">
      <c r="A164" s="52">
        <v>162</v>
      </c>
      <c r="B164" s="53" t="s">
        <v>2129</v>
      </c>
      <c r="C164" s="53" t="s">
        <v>1846</v>
      </c>
      <c r="D164" s="53" t="s">
        <v>678</v>
      </c>
      <c r="E164" s="53" t="s">
        <v>2130</v>
      </c>
      <c r="F164" s="52" t="s">
        <v>1853</v>
      </c>
    </row>
    <row r="165" s="48" customFormat="1" ht="24.95" customHeight="1" spans="1:6">
      <c r="A165" s="52">
        <v>163</v>
      </c>
      <c r="B165" s="53" t="s">
        <v>2131</v>
      </c>
      <c r="C165" s="53" t="s">
        <v>1846</v>
      </c>
      <c r="D165" s="53" t="s">
        <v>678</v>
      </c>
      <c r="E165" s="53" t="s">
        <v>2132</v>
      </c>
      <c r="F165" s="52" t="s">
        <v>1853</v>
      </c>
    </row>
    <row r="166" s="48" customFormat="1" ht="24.95" customHeight="1" spans="1:6">
      <c r="A166" s="52">
        <v>164</v>
      </c>
      <c r="B166" s="53" t="s">
        <v>2133</v>
      </c>
      <c r="C166" s="53" t="s">
        <v>1865</v>
      </c>
      <c r="D166" s="53" t="s">
        <v>678</v>
      </c>
      <c r="E166" s="53" t="s">
        <v>2134</v>
      </c>
      <c r="F166" s="52" t="s">
        <v>1853</v>
      </c>
    </row>
    <row r="167" s="48" customFormat="1" ht="24.95" customHeight="1" spans="1:6">
      <c r="A167" s="52">
        <v>165</v>
      </c>
      <c r="B167" s="53" t="s">
        <v>791</v>
      </c>
      <c r="C167" s="53" t="s">
        <v>1846</v>
      </c>
      <c r="D167" s="53" t="s">
        <v>678</v>
      </c>
      <c r="E167" s="53" t="s">
        <v>2135</v>
      </c>
      <c r="F167" s="52" t="s">
        <v>1853</v>
      </c>
    </row>
    <row r="168" s="48" customFormat="1" ht="24.95" customHeight="1" spans="1:6">
      <c r="A168" s="52">
        <v>166</v>
      </c>
      <c r="B168" s="53" t="s">
        <v>2136</v>
      </c>
      <c r="C168" s="53" t="s">
        <v>1846</v>
      </c>
      <c r="D168" s="53" t="s">
        <v>678</v>
      </c>
      <c r="E168" s="53" t="s">
        <v>2137</v>
      </c>
      <c r="F168" s="52" t="s">
        <v>1853</v>
      </c>
    </row>
    <row r="169" s="48" customFormat="1" ht="24.95" customHeight="1" spans="1:6">
      <c r="A169" s="52">
        <v>167</v>
      </c>
      <c r="B169" s="53" t="s">
        <v>2138</v>
      </c>
      <c r="C169" s="53" t="s">
        <v>1846</v>
      </c>
      <c r="D169" s="53" t="s">
        <v>678</v>
      </c>
      <c r="E169" s="53" t="s">
        <v>2139</v>
      </c>
      <c r="F169" s="52" t="s">
        <v>1853</v>
      </c>
    </row>
    <row r="170" s="48" customFormat="1" ht="24.95" customHeight="1" spans="1:6">
      <c r="A170" s="52">
        <v>168</v>
      </c>
      <c r="B170" s="53" t="s">
        <v>1244</v>
      </c>
      <c r="C170" s="53" t="s">
        <v>1846</v>
      </c>
      <c r="D170" s="53" t="s">
        <v>678</v>
      </c>
      <c r="E170" s="53" t="s">
        <v>2140</v>
      </c>
      <c r="F170" s="52" t="s">
        <v>1853</v>
      </c>
    </row>
    <row r="171" s="48" customFormat="1" ht="24.95" customHeight="1" spans="1:6">
      <c r="A171" s="52">
        <v>169</v>
      </c>
      <c r="B171" s="53" t="s">
        <v>2141</v>
      </c>
      <c r="C171" s="53" t="s">
        <v>1846</v>
      </c>
      <c r="D171" s="53" t="s">
        <v>678</v>
      </c>
      <c r="E171" s="53" t="s">
        <v>2142</v>
      </c>
      <c r="F171" s="52" t="s">
        <v>1853</v>
      </c>
    </row>
    <row r="172" s="48" customFormat="1" ht="24.95" customHeight="1" spans="1:6">
      <c r="A172" s="52">
        <v>170</v>
      </c>
      <c r="B172" s="53" t="s">
        <v>2143</v>
      </c>
      <c r="C172" s="53" t="s">
        <v>1846</v>
      </c>
      <c r="D172" s="53" t="s">
        <v>678</v>
      </c>
      <c r="E172" s="53" t="s">
        <v>2144</v>
      </c>
      <c r="F172" s="52" t="s">
        <v>1853</v>
      </c>
    </row>
    <row r="173" s="48" customFormat="1" ht="24.95" customHeight="1" spans="1:6">
      <c r="A173" s="52">
        <v>171</v>
      </c>
      <c r="B173" s="53" t="s">
        <v>2145</v>
      </c>
      <c r="C173" s="53" t="s">
        <v>1846</v>
      </c>
      <c r="D173" s="53" t="s">
        <v>678</v>
      </c>
      <c r="E173" s="53" t="s">
        <v>2146</v>
      </c>
      <c r="F173" s="52" t="s">
        <v>1853</v>
      </c>
    </row>
    <row r="174" s="48" customFormat="1" ht="24.95" customHeight="1" spans="1:6">
      <c r="A174" s="52">
        <v>172</v>
      </c>
      <c r="B174" s="53" t="s">
        <v>2147</v>
      </c>
      <c r="C174" s="53" t="s">
        <v>1846</v>
      </c>
      <c r="D174" s="53" t="s">
        <v>678</v>
      </c>
      <c r="E174" s="53" t="s">
        <v>2095</v>
      </c>
      <c r="F174" s="52" t="s">
        <v>1853</v>
      </c>
    </row>
    <row r="175" s="48" customFormat="1" ht="24.95" customHeight="1" spans="1:6">
      <c r="A175" s="52">
        <v>173</v>
      </c>
      <c r="B175" s="53" t="s">
        <v>2148</v>
      </c>
      <c r="C175" s="53" t="s">
        <v>1846</v>
      </c>
      <c r="D175" s="53" t="s">
        <v>678</v>
      </c>
      <c r="E175" s="53" t="s">
        <v>1799</v>
      </c>
      <c r="F175" s="52" t="s">
        <v>1853</v>
      </c>
    </row>
    <row r="176" s="48" customFormat="1" ht="24.95" customHeight="1" spans="1:6">
      <c r="A176" s="52">
        <v>174</v>
      </c>
      <c r="B176" s="53" t="s">
        <v>2149</v>
      </c>
      <c r="C176" s="53" t="s">
        <v>1846</v>
      </c>
      <c r="D176" s="53" t="s">
        <v>678</v>
      </c>
      <c r="E176" s="53" t="s">
        <v>2150</v>
      </c>
      <c r="F176" s="52" t="s">
        <v>1853</v>
      </c>
    </row>
    <row r="177" s="48" customFormat="1" ht="24.95" customHeight="1" spans="1:6">
      <c r="A177" s="52">
        <v>175</v>
      </c>
      <c r="B177" s="53" t="s">
        <v>2151</v>
      </c>
      <c r="C177" s="53" t="s">
        <v>1846</v>
      </c>
      <c r="D177" s="53" t="s">
        <v>678</v>
      </c>
      <c r="E177" s="53" t="s">
        <v>2152</v>
      </c>
      <c r="F177" s="52" t="s">
        <v>1853</v>
      </c>
    </row>
    <row r="178" s="48" customFormat="1" ht="24.95" customHeight="1" spans="1:6">
      <c r="A178" s="52">
        <v>176</v>
      </c>
      <c r="B178" s="53" t="s">
        <v>2153</v>
      </c>
      <c r="C178" s="53" t="s">
        <v>1846</v>
      </c>
      <c r="D178" s="53" t="s">
        <v>678</v>
      </c>
      <c r="E178" s="53" t="s">
        <v>2154</v>
      </c>
      <c r="F178" s="52" t="s">
        <v>1853</v>
      </c>
    </row>
    <row r="179" s="48" customFormat="1" ht="24.95" customHeight="1" spans="1:6">
      <c r="A179" s="52">
        <v>177</v>
      </c>
      <c r="B179" s="53" t="s">
        <v>2155</v>
      </c>
      <c r="C179" s="53" t="s">
        <v>1846</v>
      </c>
      <c r="D179" s="53" t="s">
        <v>678</v>
      </c>
      <c r="E179" s="53" t="s">
        <v>2156</v>
      </c>
      <c r="F179" s="52" t="s">
        <v>1853</v>
      </c>
    </row>
    <row r="180" s="48" customFormat="1" ht="24.95" customHeight="1" spans="1:6">
      <c r="A180" s="52">
        <v>178</v>
      </c>
      <c r="B180" s="53" t="s">
        <v>2157</v>
      </c>
      <c r="C180" s="53" t="s">
        <v>1846</v>
      </c>
      <c r="D180" s="53" t="s">
        <v>678</v>
      </c>
      <c r="E180" s="53" t="s">
        <v>2158</v>
      </c>
      <c r="F180" s="52" t="s">
        <v>1853</v>
      </c>
    </row>
    <row r="181" s="48" customFormat="1" ht="24.95" customHeight="1" spans="1:6">
      <c r="A181" s="52">
        <v>179</v>
      </c>
      <c r="B181" s="53" t="s">
        <v>2159</v>
      </c>
      <c r="C181" s="53" t="s">
        <v>1846</v>
      </c>
      <c r="D181" s="53" t="s">
        <v>678</v>
      </c>
      <c r="E181" s="53" t="s">
        <v>2160</v>
      </c>
      <c r="F181" s="52" t="s">
        <v>1853</v>
      </c>
    </row>
    <row r="182" s="48" customFormat="1" ht="24.95" customHeight="1" spans="1:6">
      <c r="A182" s="52">
        <v>180</v>
      </c>
      <c r="B182" s="53" t="s">
        <v>2161</v>
      </c>
      <c r="C182" s="53" t="s">
        <v>1846</v>
      </c>
      <c r="D182" s="53" t="s">
        <v>678</v>
      </c>
      <c r="E182" s="53" t="s">
        <v>1976</v>
      </c>
      <c r="F182" s="52" t="s">
        <v>1853</v>
      </c>
    </row>
    <row r="183" s="48" customFormat="1" ht="24.95" customHeight="1" spans="1:6">
      <c r="A183" s="52">
        <v>181</v>
      </c>
      <c r="B183" s="53" t="s">
        <v>2162</v>
      </c>
      <c r="C183" s="53" t="s">
        <v>1846</v>
      </c>
      <c r="D183" s="53" t="s">
        <v>678</v>
      </c>
      <c r="E183" s="53" t="s">
        <v>2163</v>
      </c>
      <c r="F183" s="52" t="s">
        <v>1853</v>
      </c>
    </row>
    <row r="184" s="48" customFormat="1" ht="24.95" customHeight="1" spans="1:6">
      <c r="A184" s="52">
        <v>182</v>
      </c>
      <c r="B184" s="53" t="s">
        <v>2164</v>
      </c>
      <c r="C184" s="53" t="s">
        <v>1846</v>
      </c>
      <c r="D184" s="53" t="s">
        <v>678</v>
      </c>
      <c r="E184" s="53" t="s">
        <v>2165</v>
      </c>
      <c r="F184" s="52" t="s">
        <v>1853</v>
      </c>
    </row>
    <row r="185" s="48" customFormat="1" ht="24.95" customHeight="1" spans="1:6">
      <c r="A185" s="52">
        <v>183</v>
      </c>
      <c r="B185" s="53" t="s">
        <v>2166</v>
      </c>
      <c r="C185" s="53" t="s">
        <v>1846</v>
      </c>
      <c r="D185" s="53" t="s">
        <v>678</v>
      </c>
      <c r="E185" s="53" t="s">
        <v>2167</v>
      </c>
      <c r="F185" s="52" t="s">
        <v>1853</v>
      </c>
    </row>
    <row r="186" s="48" customFormat="1" ht="24.95" customHeight="1" spans="1:6">
      <c r="A186" s="52">
        <v>184</v>
      </c>
      <c r="B186" s="53" t="s">
        <v>2168</v>
      </c>
      <c r="C186" s="53" t="s">
        <v>1865</v>
      </c>
      <c r="D186" s="53" t="s">
        <v>678</v>
      </c>
      <c r="E186" s="53" t="s">
        <v>2169</v>
      </c>
      <c r="F186" s="52" t="s">
        <v>1853</v>
      </c>
    </row>
    <row r="187" s="48" customFormat="1" ht="24.95" customHeight="1" spans="1:6">
      <c r="A187" s="52">
        <v>185</v>
      </c>
      <c r="B187" s="53" t="s">
        <v>2170</v>
      </c>
      <c r="C187" s="53" t="s">
        <v>1865</v>
      </c>
      <c r="D187" s="53" t="s">
        <v>678</v>
      </c>
      <c r="E187" s="53" t="s">
        <v>2171</v>
      </c>
      <c r="F187" s="52" t="s">
        <v>1853</v>
      </c>
    </row>
    <row r="188" s="48" customFormat="1" ht="24.95" customHeight="1" spans="1:6">
      <c r="A188" s="52">
        <v>186</v>
      </c>
      <c r="B188" s="53" t="s">
        <v>2172</v>
      </c>
      <c r="C188" s="53" t="s">
        <v>1846</v>
      </c>
      <c r="D188" s="53" t="s">
        <v>678</v>
      </c>
      <c r="E188" s="53" t="s">
        <v>2173</v>
      </c>
      <c r="F188" s="52" t="s">
        <v>1853</v>
      </c>
    </row>
    <row r="189" s="48" customFormat="1" ht="24.95" customHeight="1" spans="1:6">
      <c r="A189" s="52">
        <v>187</v>
      </c>
      <c r="B189" s="53" t="s">
        <v>2174</v>
      </c>
      <c r="C189" s="53" t="s">
        <v>1865</v>
      </c>
      <c r="D189" s="53" t="s">
        <v>678</v>
      </c>
      <c r="E189" s="53" t="s">
        <v>2175</v>
      </c>
      <c r="F189" s="52" t="s">
        <v>1853</v>
      </c>
    </row>
    <row r="190" s="48" customFormat="1" ht="24.95" customHeight="1" spans="1:6">
      <c r="A190" s="52">
        <v>188</v>
      </c>
      <c r="B190" s="53" t="s">
        <v>2176</v>
      </c>
      <c r="C190" s="53" t="s">
        <v>1846</v>
      </c>
      <c r="D190" s="53" t="s">
        <v>678</v>
      </c>
      <c r="E190" s="53" t="s">
        <v>2177</v>
      </c>
      <c r="F190" s="52" t="s">
        <v>1853</v>
      </c>
    </row>
    <row r="191" s="48" customFormat="1" ht="24.95" customHeight="1" spans="1:6">
      <c r="A191" s="52">
        <v>189</v>
      </c>
      <c r="B191" s="53" t="s">
        <v>2178</v>
      </c>
      <c r="C191" s="53" t="s">
        <v>1846</v>
      </c>
      <c r="D191" s="53" t="s">
        <v>678</v>
      </c>
      <c r="E191" s="53" t="s">
        <v>1799</v>
      </c>
      <c r="F191" s="52" t="s">
        <v>1853</v>
      </c>
    </row>
    <row r="192" s="48" customFormat="1" ht="24.95" customHeight="1" spans="1:6">
      <c r="A192" s="52">
        <v>190</v>
      </c>
      <c r="B192" s="53" t="s">
        <v>2179</v>
      </c>
      <c r="C192" s="53" t="s">
        <v>1846</v>
      </c>
      <c r="D192" s="53" t="s">
        <v>678</v>
      </c>
      <c r="E192" s="53" t="s">
        <v>2180</v>
      </c>
      <c r="F192" s="52" t="s">
        <v>1853</v>
      </c>
    </row>
    <row r="193" s="48" customFormat="1" ht="24.95" customHeight="1" spans="1:6">
      <c r="A193" s="52">
        <v>191</v>
      </c>
      <c r="B193" s="53" t="s">
        <v>2181</v>
      </c>
      <c r="C193" s="53" t="s">
        <v>1846</v>
      </c>
      <c r="D193" s="53" t="s">
        <v>678</v>
      </c>
      <c r="E193" s="53" t="s">
        <v>2182</v>
      </c>
      <c r="F193" s="52" t="s">
        <v>1853</v>
      </c>
    </row>
    <row r="194" s="48" customFormat="1" ht="24.95" customHeight="1" spans="1:6">
      <c r="A194" s="52">
        <v>192</v>
      </c>
      <c r="B194" s="53" t="s">
        <v>2183</v>
      </c>
      <c r="C194" s="53" t="s">
        <v>1846</v>
      </c>
      <c r="D194" s="53" t="s">
        <v>678</v>
      </c>
      <c r="E194" s="53" t="s">
        <v>2071</v>
      </c>
      <c r="F194" s="52" t="s">
        <v>1853</v>
      </c>
    </row>
    <row r="195" s="48" customFormat="1" ht="24.95" customHeight="1" spans="1:6">
      <c r="A195" s="52">
        <v>193</v>
      </c>
      <c r="B195" s="53" t="s">
        <v>2184</v>
      </c>
      <c r="C195" s="53" t="s">
        <v>1846</v>
      </c>
      <c r="D195" s="53" t="s">
        <v>678</v>
      </c>
      <c r="E195" s="53" t="s">
        <v>2185</v>
      </c>
      <c r="F195" s="52" t="s">
        <v>1853</v>
      </c>
    </row>
    <row r="196" s="48" customFormat="1" ht="24.95" customHeight="1" spans="1:6">
      <c r="A196" s="52">
        <v>194</v>
      </c>
      <c r="B196" s="53" t="s">
        <v>2186</v>
      </c>
      <c r="C196" s="53" t="s">
        <v>1846</v>
      </c>
      <c r="D196" s="53" t="s">
        <v>678</v>
      </c>
      <c r="E196" s="53" t="s">
        <v>1870</v>
      </c>
      <c r="F196" s="52" t="s">
        <v>1853</v>
      </c>
    </row>
    <row r="197" s="48" customFormat="1" ht="24.95" customHeight="1" spans="1:6">
      <c r="A197" s="52">
        <v>195</v>
      </c>
      <c r="B197" s="53" t="s">
        <v>2187</v>
      </c>
      <c r="C197" s="53" t="s">
        <v>1846</v>
      </c>
      <c r="D197" s="53" t="s">
        <v>678</v>
      </c>
      <c r="E197" s="53" t="s">
        <v>905</v>
      </c>
      <c r="F197" s="52" t="s">
        <v>1853</v>
      </c>
    </row>
    <row r="198" s="48" customFormat="1" ht="24.95" customHeight="1" spans="1:6">
      <c r="A198" s="52">
        <v>196</v>
      </c>
      <c r="B198" s="53" t="s">
        <v>2188</v>
      </c>
      <c r="C198" s="53" t="s">
        <v>1939</v>
      </c>
      <c r="D198" s="53" t="s">
        <v>678</v>
      </c>
      <c r="E198" s="53" t="s">
        <v>2189</v>
      </c>
      <c r="F198" s="52" t="s">
        <v>1853</v>
      </c>
    </row>
    <row r="199" s="48" customFormat="1" ht="24.95" customHeight="1" spans="1:6">
      <c r="A199" s="52">
        <v>197</v>
      </c>
      <c r="B199" s="53" t="s">
        <v>2190</v>
      </c>
      <c r="C199" s="53" t="s">
        <v>1846</v>
      </c>
      <c r="D199" s="53" t="s">
        <v>678</v>
      </c>
      <c r="E199" s="53" t="s">
        <v>2191</v>
      </c>
      <c r="F199" s="52" t="s">
        <v>1853</v>
      </c>
    </row>
    <row r="200" s="48" customFormat="1" ht="24.95" customHeight="1" spans="1:6">
      <c r="A200" s="52">
        <v>198</v>
      </c>
      <c r="B200" s="53" t="s">
        <v>2192</v>
      </c>
      <c r="C200" s="53" t="s">
        <v>1846</v>
      </c>
      <c r="D200" s="53" t="s">
        <v>678</v>
      </c>
      <c r="E200" s="53" t="s">
        <v>2193</v>
      </c>
      <c r="F200" s="52" t="s">
        <v>1853</v>
      </c>
    </row>
    <row r="201" s="48" customFormat="1" ht="24.95" customHeight="1" spans="1:6">
      <c r="A201" s="52">
        <v>199</v>
      </c>
      <c r="B201" s="53" t="s">
        <v>2194</v>
      </c>
      <c r="C201" s="53" t="s">
        <v>1865</v>
      </c>
      <c r="D201" s="53" t="s">
        <v>678</v>
      </c>
      <c r="E201" s="53" t="s">
        <v>1746</v>
      </c>
      <c r="F201" s="52" t="s">
        <v>1853</v>
      </c>
    </row>
    <row r="202" s="48" customFormat="1" ht="24.95" customHeight="1" spans="1:6">
      <c r="A202" s="52">
        <v>200</v>
      </c>
      <c r="B202" s="53" t="s">
        <v>2195</v>
      </c>
      <c r="C202" s="53" t="s">
        <v>1846</v>
      </c>
      <c r="D202" s="53" t="s">
        <v>678</v>
      </c>
      <c r="E202" s="53" t="s">
        <v>2196</v>
      </c>
      <c r="F202" s="52" t="s">
        <v>1853</v>
      </c>
    </row>
    <row r="203" s="48" customFormat="1" ht="24.95" customHeight="1" spans="1:6">
      <c r="A203" s="52">
        <v>201</v>
      </c>
      <c r="B203" s="53" t="s">
        <v>2197</v>
      </c>
      <c r="C203" s="53" t="s">
        <v>1846</v>
      </c>
      <c r="D203" s="53" t="s">
        <v>678</v>
      </c>
      <c r="E203" s="53" t="s">
        <v>905</v>
      </c>
      <c r="F203" s="52" t="s">
        <v>1853</v>
      </c>
    </row>
    <row r="204" s="48" customFormat="1" ht="24.95" customHeight="1" spans="1:6">
      <c r="A204" s="52">
        <v>202</v>
      </c>
      <c r="B204" s="53" t="s">
        <v>2198</v>
      </c>
      <c r="C204" s="53" t="s">
        <v>1846</v>
      </c>
      <c r="D204" s="53" t="s">
        <v>678</v>
      </c>
      <c r="E204" s="53" t="s">
        <v>2199</v>
      </c>
      <c r="F204" s="52" t="s">
        <v>1853</v>
      </c>
    </row>
    <row r="205" s="48" customFormat="1" ht="24.95" customHeight="1" spans="1:6">
      <c r="A205" s="52">
        <v>203</v>
      </c>
      <c r="B205" s="53" t="s">
        <v>2200</v>
      </c>
      <c r="C205" s="53" t="s">
        <v>1846</v>
      </c>
      <c r="D205" s="53" t="s">
        <v>678</v>
      </c>
      <c r="E205" s="53" t="s">
        <v>2201</v>
      </c>
      <c r="F205" s="52" t="s">
        <v>1853</v>
      </c>
    </row>
    <row r="206" s="48" customFormat="1" ht="24.95" customHeight="1" spans="1:6">
      <c r="A206" s="52">
        <v>204</v>
      </c>
      <c r="B206" s="53" t="s">
        <v>2202</v>
      </c>
      <c r="C206" s="53" t="s">
        <v>1846</v>
      </c>
      <c r="D206" s="53" t="s">
        <v>678</v>
      </c>
      <c r="E206" s="53" t="s">
        <v>2203</v>
      </c>
      <c r="F206" s="52" t="s">
        <v>1853</v>
      </c>
    </row>
    <row r="207" s="48" customFormat="1" ht="24.95" customHeight="1" spans="1:6">
      <c r="A207" s="52">
        <v>205</v>
      </c>
      <c r="B207" s="53" t="s">
        <v>2204</v>
      </c>
      <c r="C207" s="53" t="s">
        <v>1846</v>
      </c>
      <c r="D207" s="53" t="s">
        <v>678</v>
      </c>
      <c r="E207" s="53" t="s">
        <v>1891</v>
      </c>
      <c r="F207" s="52" t="s">
        <v>1853</v>
      </c>
    </row>
    <row r="208" s="48" customFormat="1" ht="24.95" customHeight="1" spans="1:6">
      <c r="A208" s="52">
        <v>206</v>
      </c>
      <c r="B208" s="53" t="s">
        <v>2205</v>
      </c>
      <c r="C208" s="53" t="s">
        <v>1846</v>
      </c>
      <c r="D208" s="53" t="s">
        <v>678</v>
      </c>
      <c r="E208" s="53" t="s">
        <v>2054</v>
      </c>
      <c r="F208" s="52" t="s">
        <v>1853</v>
      </c>
    </row>
    <row r="209" s="48" customFormat="1" ht="24.95" customHeight="1" spans="1:6">
      <c r="A209" s="52">
        <v>207</v>
      </c>
      <c r="B209" s="53" t="s">
        <v>2206</v>
      </c>
      <c r="C209" s="53" t="s">
        <v>1846</v>
      </c>
      <c r="D209" s="53" t="s">
        <v>678</v>
      </c>
      <c r="E209" s="53" t="s">
        <v>2207</v>
      </c>
      <c r="F209" s="52" t="s">
        <v>1853</v>
      </c>
    </row>
    <row r="210" s="48" customFormat="1" ht="24.95" customHeight="1" spans="1:6">
      <c r="A210" s="52">
        <v>208</v>
      </c>
      <c r="B210" s="53" t="s">
        <v>2208</v>
      </c>
      <c r="C210" s="53" t="s">
        <v>1846</v>
      </c>
      <c r="D210" s="53" t="s">
        <v>678</v>
      </c>
      <c r="E210" s="53" t="s">
        <v>2209</v>
      </c>
      <c r="F210" s="52" t="s">
        <v>1853</v>
      </c>
    </row>
    <row r="211" s="48" customFormat="1" ht="24.95" customHeight="1" spans="1:6">
      <c r="A211" s="52">
        <v>209</v>
      </c>
      <c r="B211" s="53" t="s">
        <v>2210</v>
      </c>
      <c r="C211" s="53" t="s">
        <v>1846</v>
      </c>
      <c r="D211" s="53" t="s">
        <v>678</v>
      </c>
      <c r="E211" s="53" t="s">
        <v>1944</v>
      </c>
      <c r="F211" s="52" t="s">
        <v>1853</v>
      </c>
    </row>
    <row r="212" s="48" customFormat="1" ht="24.95" customHeight="1" spans="1:6">
      <c r="A212" s="52">
        <v>210</v>
      </c>
      <c r="B212" s="53" t="s">
        <v>2211</v>
      </c>
      <c r="C212" s="53" t="s">
        <v>1846</v>
      </c>
      <c r="D212" s="53" t="s">
        <v>678</v>
      </c>
      <c r="E212" s="53" t="s">
        <v>2212</v>
      </c>
      <c r="F212" s="52" t="s">
        <v>1853</v>
      </c>
    </row>
    <row r="213" s="48" customFormat="1" ht="24.95" customHeight="1" spans="1:6">
      <c r="A213" s="52">
        <v>211</v>
      </c>
      <c r="B213" s="53" t="s">
        <v>2213</v>
      </c>
      <c r="C213" s="53" t="s">
        <v>1846</v>
      </c>
      <c r="D213" s="53" t="s">
        <v>678</v>
      </c>
      <c r="E213" s="53" t="s">
        <v>2214</v>
      </c>
      <c r="F213" s="52" t="s">
        <v>1853</v>
      </c>
    </row>
    <row r="214" s="48" customFormat="1" ht="24.95" customHeight="1" spans="1:6">
      <c r="A214" s="52">
        <v>212</v>
      </c>
      <c r="B214" s="53" t="s">
        <v>2215</v>
      </c>
      <c r="C214" s="53" t="s">
        <v>1846</v>
      </c>
      <c r="D214" s="53" t="s">
        <v>678</v>
      </c>
      <c r="E214" s="53" t="s">
        <v>2216</v>
      </c>
      <c r="F214" s="52" t="s">
        <v>1853</v>
      </c>
    </row>
    <row r="215" s="48" customFormat="1" ht="24.95" customHeight="1" spans="1:6">
      <c r="A215" s="52">
        <v>213</v>
      </c>
      <c r="B215" s="53" t="s">
        <v>2217</v>
      </c>
      <c r="C215" s="53" t="s">
        <v>1846</v>
      </c>
      <c r="D215" s="53" t="s">
        <v>678</v>
      </c>
      <c r="E215" s="53" t="s">
        <v>2218</v>
      </c>
      <c r="F215" s="52" t="s">
        <v>1853</v>
      </c>
    </row>
    <row r="216" s="48" customFormat="1" ht="24.95" customHeight="1" spans="1:6">
      <c r="A216" s="52">
        <v>214</v>
      </c>
      <c r="B216" s="53" t="s">
        <v>2219</v>
      </c>
      <c r="C216" s="53" t="s">
        <v>1865</v>
      </c>
      <c r="D216" s="53" t="s">
        <v>678</v>
      </c>
      <c r="E216" s="53" t="s">
        <v>2220</v>
      </c>
      <c r="F216" s="52" t="s">
        <v>1853</v>
      </c>
    </row>
    <row r="217" s="48" customFormat="1" ht="24.95" customHeight="1" spans="1:6">
      <c r="A217" s="52">
        <v>215</v>
      </c>
      <c r="B217" s="53" t="s">
        <v>2221</v>
      </c>
      <c r="C217" s="53" t="s">
        <v>1846</v>
      </c>
      <c r="D217" s="53" t="s">
        <v>678</v>
      </c>
      <c r="E217" s="53" t="s">
        <v>2222</v>
      </c>
      <c r="F217" s="52" t="s">
        <v>1853</v>
      </c>
    </row>
    <row r="218" s="48" customFormat="1" ht="24.95" customHeight="1" spans="1:6">
      <c r="A218" s="52">
        <v>216</v>
      </c>
      <c r="B218" s="53" t="s">
        <v>2223</v>
      </c>
      <c r="C218" s="53" t="s">
        <v>1846</v>
      </c>
      <c r="D218" s="53" t="s">
        <v>678</v>
      </c>
      <c r="E218" s="53" t="s">
        <v>2224</v>
      </c>
      <c r="F218" s="52" t="s">
        <v>1853</v>
      </c>
    </row>
    <row r="219" s="48" customFormat="1" ht="24.95" customHeight="1" spans="1:6">
      <c r="A219" s="52">
        <v>217</v>
      </c>
      <c r="B219" s="53" t="s">
        <v>2225</v>
      </c>
      <c r="C219" s="53" t="s">
        <v>1939</v>
      </c>
      <c r="D219" s="53" t="s">
        <v>678</v>
      </c>
      <c r="E219" s="53" t="s">
        <v>2226</v>
      </c>
      <c r="F219" s="52" t="s">
        <v>1853</v>
      </c>
    </row>
    <row r="220" s="48" customFormat="1" ht="24.95" customHeight="1" spans="1:6">
      <c r="A220" s="52">
        <v>218</v>
      </c>
      <c r="B220" s="53" t="s">
        <v>2227</v>
      </c>
      <c r="C220" s="53" t="s">
        <v>1865</v>
      </c>
      <c r="D220" s="53" t="s">
        <v>678</v>
      </c>
      <c r="E220" s="53" t="s">
        <v>2228</v>
      </c>
      <c r="F220" s="52" t="s">
        <v>1853</v>
      </c>
    </row>
    <row r="221" s="48" customFormat="1" ht="24.95" customHeight="1" spans="1:6">
      <c r="A221" s="52">
        <v>219</v>
      </c>
      <c r="B221" s="53" t="s">
        <v>2229</v>
      </c>
      <c r="C221" s="53" t="s">
        <v>1865</v>
      </c>
      <c r="D221" s="53" t="s">
        <v>678</v>
      </c>
      <c r="E221" s="53" t="s">
        <v>2224</v>
      </c>
      <c r="F221" s="52" t="s">
        <v>1853</v>
      </c>
    </row>
    <row r="222" s="48" customFormat="1" ht="24.95" customHeight="1" spans="1:6">
      <c r="A222" s="52">
        <v>220</v>
      </c>
      <c r="B222" s="53" t="s">
        <v>2230</v>
      </c>
      <c r="C222" s="53" t="s">
        <v>1846</v>
      </c>
      <c r="D222" s="53" t="s">
        <v>678</v>
      </c>
      <c r="E222" s="53" t="s">
        <v>1866</v>
      </c>
      <c r="F222" s="52" t="s">
        <v>1853</v>
      </c>
    </row>
    <row r="223" s="48" customFormat="1" ht="24.95" customHeight="1" spans="1:6">
      <c r="A223" s="52">
        <v>221</v>
      </c>
      <c r="B223" s="53" t="s">
        <v>2231</v>
      </c>
      <c r="C223" s="53" t="s">
        <v>1865</v>
      </c>
      <c r="D223" s="53" t="s">
        <v>678</v>
      </c>
      <c r="E223" s="53" t="s">
        <v>2232</v>
      </c>
      <c r="F223" s="52" t="s">
        <v>1853</v>
      </c>
    </row>
    <row r="224" s="48" customFormat="1" ht="24.95" customHeight="1" spans="1:6">
      <c r="A224" s="52">
        <v>222</v>
      </c>
      <c r="B224" s="53" t="s">
        <v>2233</v>
      </c>
      <c r="C224" s="53" t="s">
        <v>1846</v>
      </c>
      <c r="D224" s="53" t="s">
        <v>678</v>
      </c>
      <c r="E224" s="53" t="s">
        <v>2122</v>
      </c>
      <c r="F224" s="52" t="s">
        <v>1853</v>
      </c>
    </row>
    <row r="225" s="48" customFormat="1" ht="24.95" customHeight="1" spans="1:6">
      <c r="A225" s="52">
        <v>223</v>
      </c>
      <c r="B225" s="53" t="s">
        <v>2234</v>
      </c>
      <c r="C225" s="53" t="s">
        <v>1846</v>
      </c>
      <c r="D225" s="53" t="s">
        <v>678</v>
      </c>
      <c r="E225" s="53" t="s">
        <v>2235</v>
      </c>
      <c r="F225" s="52" t="s">
        <v>1853</v>
      </c>
    </row>
    <row r="226" s="48" customFormat="1" ht="24.95" customHeight="1" spans="1:6">
      <c r="A226" s="52">
        <v>224</v>
      </c>
      <c r="B226" s="53" t="s">
        <v>2236</v>
      </c>
      <c r="C226" s="53" t="s">
        <v>1846</v>
      </c>
      <c r="D226" s="53" t="s">
        <v>678</v>
      </c>
      <c r="E226" s="53" t="s">
        <v>2237</v>
      </c>
      <c r="F226" s="52" t="s">
        <v>1853</v>
      </c>
    </row>
    <row r="227" s="48" customFormat="1" ht="24.95" customHeight="1" spans="1:6">
      <c r="A227" s="52">
        <v>225</v>
      </c>
      <c r="B227" s="53" t="s">
        <v>2238</v>
      </c>
      <c r="C227" s="53" t="s">
        <v>1846</v>
      </c>
      <c r="D227" s="53" t="s">
        <v>678</v>
      </c>
      <c r="E227" s="53" t="s">
        <v>2239</v>
      </c>
      <c r="F227" s="52" t="s">
        <v>1853</v>
      </c>
    </row>
    <row r="228" s="48" customFormat="1" ht="24.95" customHeight="1" spans="1:6">
      <c r="A228" s="52">
        <v>226</v>
      </c>
      <c r="B228" s="53" t="s">
        <v>2240</v>
      </c>
      <c r="C228" s="53" t="s">
        <v>1939</v>
      </c>
      <c r="D228" s="53" t="s">
        <v>678</v>
      </c>
      <c r="E228" s="53" t="s">
        <v>2241</v>
      </c>
      <c r="F228" s="52" t="s">
        <v>1853</v>
      </c>
    </row>
    <row r="229" s="48" customFormat="1" ht="24.95" customHeight="1" spans="1:6">
      <c r="A229" s="52">
        <v>227</v>
      </c>
      <c r="B229" s="53" t="s">
        <v>2242</v>
      </c>
      <c r="C229" s="53" t="s">
        <v>1846</v>
      </c>
      <c r="D229" s="53" t="s">
        <v>678</v>
      </c>
      <c r="E229" s="53" t="s">
        <v>2243</v>
      </c>
      <c r="F229" s="52" t="s">
        <v>1853</v>
      </c>
    </row>
    <row r="230" s="48" customFormat="1" ht="24.95" customHeight="1" spans="1:6">
      <c r="A230" s="52">
        <v>228</v>
      </c>
      <c r="B230" s="53" t="s">
        <v>2244</v>
      </c>
      <c r="C230" s="53" t="s">
        <v>1846</v>
      </c>
      <c r="D230" s="53" t="s">
        <v>678</v>
      </c>
      <c r="E230" s="53" t="s">
        <v>2245</v>
      </c>
      <c r="F230" s="52" t="s">
        <v>1853</v>
      </c>
    </row>
    <row r="231" s="48" customFormat="1" ht="24.95" customHeight="1" spans="1:6">
      <c r="A231" s="52">
        <v>229</v>
      </c>
      <c r="B231" s="53" t="s">
        <v>2246</v>
      </c>
      <c r="C231" s="53" t="s">
        <v>1865</v>
      </c>
      <c r="D231" s="53" t="s">
        <v>678</v>
      </c>
      <c r="E231" s="53" t="s">
        <v>1935</v>
      </c>
      <c r="F231" s="52" t="s">
        <v>1853</v>
      </c>
    </row>
    <row r="232" s="48" customFormat="1" ht="24.95" customHeight="1" spans="1:6">
      <c r="A232" s="52">
        <v>230</v>
      </c>
      <c r="B232" s="53" t="s">
        <v>2247</v>
      </c>
      <c r="C232" s="53" t="s">
        <v>1865</v>
      </c>
      <c r="D232" s="53" t="s">
        <v>678</v>
      </c>
      <c r="E232" s="53" t="s">
        <v>2165</v>
      </c>
      <c r="F232" s="52" t="s">
        <v>1853</v>
      </c>
    </row>
    <row r="233" s="48" customFormat="1" ht="24.95" customHeight="1" spans="1:6">
      <c r="A233" s="52">
        <v>231</v>
      </c>
      <c r="B233" s="53" t="s">
        <v>2248</v>
      </c>
      <c r="C233" s="53" t="s">
        <v>1865</v>
      </c>
      <c r="D233" s="53" t="s">
        <v>678</v>
      </c>
      <c r="E233" s="53" t="s">
        <v>2249</v>
      </c>
      <c r="F233" s="52" t="s">
        <v>1853</v>
      </c>
    </row>
    <row r="234" s="48" customFormat="1" ht="24.95" customHeight="1" spans="1:6">
      <c r="A234" s="52">
        <v>232</v>
      </c>
      <c r="B234" s="53" t="s">
        <v>2250</v>
      </c>
      <c r="C234" s="53" t="s">
        <v>1846</v>
      </c>
      <c r="D234" s="53" t="s">
        <v>678</v>
      </c>
      <c r="E234" s="53" t="s">
        <v>1750</v>
      </c>
      <c r="F234" s="52" t="s">
        <v>1853</v>
      </c>
    </row>
    <row r="235" s="48" customFormat="1" ht="24.95" customHeight="1" spans="1:6">
      <c r="A235" s="52">
        <v>233</v>
      </c>
      <c r="B235" s="53" t="s">
        <v>2251</v>
      </c>
      <c r="C235" s="53" t="s">
        <v>1846</v>
      </c>
      <c r="D235" s="53" t="s">
        <v>678</v>
      </c>
      <c r="E235" s="53" t="s">
        <v>2252</v>
      </c>
      <c r="F235" s="52" t="s">
        <v>1853</v>
      </c>
    </row>
    <row r="236" s="48" customFormat="1" ht="24.95" customHeight="1" spans="1:6">
      <c r="A236" s="52">
        <v>234</v>
      </c>
      <c r="B236" s="53" t="s">
        <v>2253</v>
      </c>
      <c r="C236" s="53" t="s">
        <v>1846</v>
      </c>
      <c r="D236" s="53" t="s">
        <v>678</v>
      </c>
      <c r="E236" s="53" t="s">
        <v>2254</v>
      </c>
      <c r="F236" s="52" t="s">
        <v>1853</v>
      </c>
    </row>
    <row r="237" s="48" customFormat="1" ht="24.95" customHeight="1" spans="1:6">
      <c r="A237" s="52">
        <v>235</v>
      </c>
      <c r="B237" s="53" t="s">
        <v>2255</v>
      </c>
      <c r="C237" s="53" t="s">
        <v>1846</v>
      </c>
      <c r="D237" s="53" t="s">
        <v>678</v>
      </c>
      <c r="E237" s="53" t="s">
        <v>2256</v>
      </c>
      <c r="F237" s="52" t="s">
        <v>1853</v>
      </c>
    </row>
    <row r="238" s="48" customFormat="1" ht="24.95" customHeight="1" spans="1:6">
      <c r="A238" s="52">
        <v>236</v>
      </c>
      <c r="B238" s="53" t="s">
        <v>2257</v>
      </c>
      <c r="C238" s="53" t="s">
        <v>1846</v>
      </c>
      <c r="D238" s="53" t="s">
        <v>678</v>
      </c>
      <c r="E238" s="53" t="s">
        <v>2258</v>
      </c>
      <c r="F238" s="52" t="s">
        <v>1853</v>
      </c>
    </row>
    <row r="239" s="48" customFormat="1" ht="24.95" customHeight="1" spans="1:6">
      <c r="A239" s="52">
        <v>237</v>
      </c>
      <c r="B239" s="53" t="s">
        <v>2259</v>
      </c>
      <c r="C239" s="53" t="s">
        <v>1846</v>
      </c>
      <c r="D239" s="53" t="s">
        <v>678</v>
      </c>
      <c r="E239" s="53" t="s">
        <v>2260</v>
      </c>
      <c r="F239" s="52" t="s">
        <v>1853</v>
      </c>
    </row>
    <row r="240" s="48" customFormat="1" ht="24.95" customHeight="1" spans="1:6">
      <c r="A240" s="52">
        <v>238</v>
      </c>
      <c r="B240" s="53" t="s">
        <v>2261</v>
      </c>
      <c r="C240" s="53" t="s">
        <v>1865</v>
      </c>
      <c r="D240" s="53" t="s">
        <v>678</v>
      </c>
      <c r="E240" s="53" t="s">
        <v>2262</v>
      </c>
      <c r="F240" s="52" t="s">
        <v>1853</v>
      </c>
    </row>
    <row r="241" s="48" customFormat="1" ht="24.95" customHeight="1" spans="1:6">
      <c r="A241" s="52">
        <v>239</v>
      </c>
      <c r="B241" s="53" t="s">
        <v>2263</v>
      </c>
      <c r="C241" s="53" t="s">
        <v>1865</v>
      </c>
      <c r="D241" s="53" t="s">
        <v>678</v>
      </c>
      <c r="E241" s="53" t="s">
        <v>2264</v>
      </c>
      <c r="F241" s="52" t="s">
        <v>1853</v>
      </c>
    </row>
    <row r="242" s="48" customFormat="1" ht="24.95" customHeight="1" spans="1:6">
      <c r="A242" s="52">
        <v>240</v>
      </c>
      <c r="B242" s="53" t="s">
        <v>2265</v>
      </c>
      <c r="C242" s="53" t="s">
        <v>1939</v>
      </c>
      <c r="D242" s="53" t="s">
        <v>678</v>
      </c>
      <c r="E242" s="53" t="s">
        <v>2266</v>
      </c>
      <c r="F242" s="52" t="s">
        <v>1853</v>
      </c>
    </row>
    <row r="243" s="48" customFormat="1" ht="24.95" customHeight="1" spans="1:6">
      <c r="A243" s="52">
        <v>241</v>
      </c>
      <c r="B243" s="53" t="s">
        <v>2267</v>
      </c>
      <c r="C243" s="53" t="s">
        <v>1846</v>
      </c>
      <c r="D243" s="53" t="s">
        <v>678</v>
      </c>
      <c r="E243" s="53" t="s">
        <v>2268</v>
      </c>
      <c r="F243" s="52" t="s">
        <v>1853</v>
      </c>
    </row>
    <row r="244" s="48" customFormat="1" ht="24.95" customHeight="1" spans="1:6">
      <c r="A244" s="52">
        <v>242</v>
      </c>
      <c r="B244" s="53" t="s">
        <v>2269</v>
      </c>
      <c r="C244" s="53" t="s">
        <v>1846</v>
      </c>
      <c r="D244" s="53" t="s">
        <v>678</v>
      </c>
      <c r="E244" s="53" t="s">
        <v>2015</v>
      </c>
      <c r="F244" s="52" t="s">
        <v>1853</v>
      </c>
    </row>
    <row r="245" s="48" customFormat="1" ht="24.95" customHeight="1" spans="1:6">
      <c r="A245" s="52">
        <v>243</v>
      </c>
      <c r="B245" s="53" t="s">
        <v>2270</v>
      </c>
      <c r="C245" s="53" t="s">
        <v>1846</v>
      </c>
      <c r="D245" s="53" t="s">
        <v>678</v>
      </c>
      <c r="E245" s="53" t="s">
        <v>2271</v>
      </c>
      <c r="F245" s="52" t="s">
        <v>1853</v>
      </c>
    </row>
    <row r="246" s="48" customFormat="1" ht="24.95" customHeight="1" spans="1:6">
      <c r="A246" s="52">
        <v>244</v>
      </c>
      <c r="B246" s="53" t="s">
        <v>2272</v>
      </c>
      <c r="C246" s="53" t="s">
        <v>1846</v>
      </c>
      <c r="D246" s="53" t="s">
        <v>678</v>
      </c>
      <c r="E246" s="53" t="s">
        <v>1870</v>
      </c>
      <c r="F246" s="52" t="s">
        <v>1853</v>
      </c>
    </row>
    <row r="247" s="48" customFormat="1" ht="24.95" customHeight="1" spans="1:6">
      <c r="A247" s="52">
        <v>245</v>
      </c>
      <c r="B247" s="53" t="s">
        <v>2273</v>
      </c>
      <c r="C247" s="53" t="s">
        <v>1846</v>
      </c>
      <c r="D247" s="53" t="s">
        <v>678</v>
      </c>
      <c r="E247" s="53" t="s">
        <v>1929</v>
      </c>
      <c r="F247" s="52" t="s">
        <v>1853</v>
      </c>
    </row>
    <row r="248" s="48" customFormat="1" ht="24.95" customHeight="1" spans="1:6">
      <c r="A248" s="52">
        <v>246</v>
      </c>
      <c r="B248" s="53" t="s">
        <v>2274</v>
      </c>
      <c r="C248" s="53" t="s">
        <v>1846</v>
      </c>
      <c r="D248" s="53" t="s">
        <v>678</v>
      </c>
      <c r="E248" s="53" t="s">
        <v>2212</v>
      </c>
      <c r="F248" s="52" t="s">
        <v>1853</v>
      </c>
    </row>
    <row r="249" s="48" customFormat="1" ht="24.95" customHeight="1" spans="1:6">
      <c r="A249" s="52">
        <v>247</v>
      </c>
      <c r="B249" s="53" t="s">
        <v>715</v>
      </c>
      <c r="C249" s="53" t="s">
        <v>1846</v>
      </c>
      <c r="D249" s="53" t="s">
        <v>678</v>
      </c>
      <c r="E249" s="53" t="s">
        <v>2275</v>
      </c>
      <c r="F249" s="52" t="s">
        <v>1853</v>
      </c>
    </row>
    <row r="250" s="48" customFormat="1" ht="24.95" customHeight="1" spans="1:6">
      <c r="A250" s="52">
        <v>248</v>
      </c>
      <c r="B250" s="53" t="s">
        <v>2276</v>
      </c>
      <c r="C250" s="53" t="s">
        <v>1865</v>
      </c>
      <c r="D250" s="53" t="s">
        <v>678</v>
      </c>
      <c r="E250" s="53" t="s">
        <v>2277</v>
      </c>
      <c r="F250" s="52" t="s">
        <v>1853</v>
      </c>
    </row>
    <row r="251" s="48" customFormat="1" ht="24.95" customHeight="1" spans="1:6">
      <c r="A251" s="52">
        <v>249</v>
      </c>
      <c r="B251" s="53" t="s">
        <v>2278</v>
      </c>
      <c r="C251" s="53" t="s">
        <v>1846</v>
      </c>
      <c r="D251" s="53" t="s">
        <v>678</v>
      </c>
      <c r="E251" s="53" t="s">
        <v>2043</v>
      </c>
      <c r="F251" s="52" t="s">
        <v>1853</v>
      </c>
    </row>
    <row r="252" s="48" customFormat="1" ht="24.95" customHeight="1" spans="1:6">
      <c r="A252" s="52">
        <v>250</v>
      </c>
      <c r="B252" s="53" t="s">
        <v>2279</v>
      </c>
      <c r="C252" s="53" t="s">
        <v>1846</v>
      </c>
      <c r="D252" s="53" t="s">
        <v>678</v>
      </c>
      <c r="E252" s="53" t="s">
        <v>2280</v>
      </c>
      <c r="F252" s="52" t="s">
        <v>1853</v>
      </c>
    </row>
    <row r="253" s="48" customFormat="1" ht="24.95" customHeight="1" spans="1:6">
      <c r="A253" s="52">
        <v>251</v>
      </c>
      <c r="B253" s="53" t="s">
        <v>2281</v>
      </c>
      <c r="C253" s="53" t="s">
        <v>1846</v>
      </c>
      <c r="D253" s="53" t="s">
        <v>678</v>
      </c>
      <c r="E253" s="53" t="s">
        <v>2282</v>
      </c>
      <c r="F253" s="52" t="s">
        <v>1853</v>
      </c>
    </row>
    <row r="254" s="48" customFormat="1" ht="24.95" customHeight="1" spans="1:6">
      <c r="A254" s="52">
        <v>252</v>
      </c>
      <c r="B254" s="53" t="s">
        <v>2283</v>
      </c>
      <c r="C254" s="53" t="s">
        <v>1846</v>
      </c>
      <c r="D254" s="53" t="s">
        <v>678</v>
      </c>
      <c r="E254" s="53" t="s">
        <v>2271</v>
      </c>
      <c r="F254" s="52" t="s">
        <v>1853</v>
      </c>
    </row>
    <row r="255" s="48" customFormat="1" ht="24.95" customHeight="1" spans="1:6">
      <c r="A255" s="52">
        <v>253</v>
      </c>
      <c r="B255" s="53" t="s">
        <v>2284</v>
      </c>
      <c r="C255" s="53" t="s">
        <v>1846</v>
      </c>
      <c r="D255" s="53" t="s">
        <v>678</v>
      </c>
      <c r="E255" s="53" t="s">
        <v>2285</v>
      </c>
      <c r="F255" s="52" t="s">
        <v>1853</v>
      </c>
    </row>
    <row r="256" s="48" customFormat="1" ht="24.95" customHeight="1" spans="1:6">
      <c r="A256" s="52">
        <v>254</v>
      </c>
      <c r="B256" s="53" t="s">
        <v>2286</v>
      </c>
      <c r="C256" s="53" t="s">
        <v>1846</v>
      </c>
      <c r="D256" s="53" t="s">
        <v>678</v>
      </c>
      <c r="E256" s="53" t="s">
        <v>2287</v>
      </c>
      <c r="F256" s="52" t="s">
        <v>1853</v>
      </c>
    </row>
    <row r="257" s="48" customFormat="1" ht="24.95" customHeight="1" spans="1:6">
      <c r="A257" s="52">
        <v>255</v>
      </c>
      <c r="B257" s="53" t="s">
        <v>2288</v>
      </c>
      <c r="C257" s="53" t="s">
        <v>1846</v>
      </c>
      <c r="D257" s="53" t="s">
        <v>678</v>
      </c>
      <c r="E257" s="53" t="s">
        <v>1901</v>
      </c>
      <c r="F257" s="52" t="s">
        <v>1853</v>
      </c>
    </row>
    <row r="258" s="48" customFormat="1" ht="24.95" customHeight="1" spans="1:6">
      <c r="A258" s="52">
        <v>256</v>
      </c>
      <c r="B258" s="53" t="s">
        <v>2289</v>
      </c>
      <c r="C258" s="53" t="s">
        <v>1865</v>
      </c>
      <c r="D258" s="53" t="s">
        <v>678</v>
      </c>
      <c r="E258" s="53" t="s">
        <v>1946</v>
      </c>
      <c r="F258" s="52" t="s">
        <v>1853</v>
      </c>
    </row>
    <row r="259" s="48" customFormat="1" ht="24.95" customHeight="1" spans="1:6">
      <c r="A259" s="52">
        <v>257</v>
      </c>
      <c r="B259" s="53" t="s">
        <v>2290</v>
      </c>
      <c r="C259" s="53" t="s">
        <v>1846</v>
      </c>
      <c r="D259" s="53" t="s">
        <v>678</v>
      </c>
      <c r="E259" s="53" t="s">
        <v>1746</v>
      </c>
      <c r="F259" s="52" t="s">
        <v>1853</v>
      </c>
    </row>
    <row r="260" s="48" customFormat="1" ht="24.95" customHeight="1" spans="1:6">
      <c r="A260" s="52">
        <v>258</v>
      </c>
      <c r="B260" s="53" t="s">
        <v>2291</v>
      </c>
      <c r="C260" s="53" t="s">
        <v>1865</v>
      </c>
      <c r="D260" s="53" t="s">
        <v>678</v>
      </c>
      <c r="E260" s="53" t="s">
        <v>2292</v>
      </c>
      <c r="F260" s="52" t="s">
        <v>1853</v>
      </c>
    </row>
    <row r="261" s="48" customFormat="1" ht="24.95" customHeight="1" spans="1:6">
      <c r="A261" s="52">
        <v>259</v>
      </c>
      <c r="B261" s="53" t="s">
        <v>2293</v>
      </c>
      <c r="C261" s="53" t="s">
        <v>1846</v>
      </c>
      <c r="D261" s="53" t="s">
        <v>678</v>
      </c>
      <c r="E261" s="53" t="s">
        <v>1031</v>
      </c>
      <c r="F261" s="52" t="s">
        <v>1853</v>
      </c>
    </row>
    <row r="262" s="48" customFormat="1" ht="24.95" customHeight="1" spans="1:6">
      <c r="A262" s="52">
        <v>260</v>
      </c>
      <c r="B262" s="53" t="s">
        <v>2294</v>
      </c>
      <c r="C262" s="53" t="s">
        <v>1846</v>
      </c>
      <c r="D262" s="53" t="s">
        <v>678</v>
      </c>
      <c r="E262" s="53" t="s">
        <v>2295</v>
      </c>
      <c r="F262" s="52" t="s">
        <v>1853</v>
      </c>
    </row>
    <row r="263" s="48" customFormat="1" ht="24.95" customHeight="1" spans="1:6">
      <c r="A263" s="52">
        <v>261</v>
      </c>
      <c r="B263" s="53" t="s">
        <v>1244</v>
      </c>
      <c r="C263" s="53" t="s">
        <v>1865</v>
      </c>
      <c r="D263" s="53" t="s">
        <v>678</v>
      </c>
      <c r="E263" s="53" t="s">
        <v>2296</v>
      </c>
      <c r="F263" s="52" t="s">
        <v>1853</v>
      </c>
    </row>
    <row r="264" s="48" customFormat="1" ht="24.95" customHeight="1" spans="1:6">
      <c r="A264" s="52">
        <v>262</v>
      </c>
      <c r="B264" s="53" t="s">
        <v>2297</v>
      </c>
      <c r="C264" s="53" t="s">
        <v>1846</v>
      </c>
      <c r="D264" s="53" t="s">
        <v>678</v>
      </c>
      <c r="E264" s="53" t="s">
        <v>2075</v>
      </c>
      <c r="F264" s="52" t="s">
        <v>1853</v>
      </c>
    </row>
    <row r="265" s="48" customFormat="1" ht="24.95" customHeight="1" spans="1:6">
      <c r="A265" s="52">
        <v>263</v>
      </c>
      <c r="B265" s="53" t="s">
        <v>2298</v>
      </c>
      <c r="C265" s="53" t="s">
        <v>1865</v>
      </c>
      <c r="D265" s="53" t="s">
        <v>678</v>
      </c>
      <c r="E265" s="53" t="s">
        <v>1870</v>
      </c>
      <c r="F265" s="52" t="s">
        <v>1853</v>
      </c>
    </row>
    <row r="266" s="48" customFormat="1" ht="24.95" customHeight="1" spans="1:6">
      <c r="A266" s="52">
        <v>264</v>
      </c>
      <c r="B266" s="53" t="s">
        <v>2299</v>
      </c>
      <c r="C266" s="53" t="s">
        <v>1865</v>
      </c>
      <c r="D266" s="53" t="s">
        <v>678</v>
      </c>
      <c r="E266" s="53" t="s">
        <v>2300</v>
      </c>
      <c r="F266" s="52" t="s">
        <v>1853</v>
      </c>
    </row>
    <row r="267" s="48" customFormat="1" ht="24.95" customHeight="1" spans="1:6">
      <c r="A267" s="52">
        <v>265</v>
      </c>
      <c r="B267" s="53" t="s">
        <v>2301</v>
      </c>
      <c r="C267" s="53" t="s">
        <v>1846</v>
      </c>
      <c r="D267" s="53" t="s">
        <v>678</v>
      </c>
      <c r="E267" s="53" t="s">
        <v>1985</v>
      </c>
      <c r="F267" s="52" t="s">
        <v>1853</v>
      </c>
    </row>
    <row r="268" s="48" customFormat="1" ht="24.95" customHeight="1" spans="1:6">
      <c r="A268" s="52">
        <v>266</v>
      </c>
      <c r="B268" s="53" t="s">
        <v>2302</v>
      </c>
      <c r="C268" s="53" t="s">
        <v>1846</v>
      </c>
      <c r="D268" s="53" t="s">
        <v>678</v>
      </c>
      <c r="E268" s="53" t="s">
        <v>2303</v>
      </c>
      <c r="F268" s="52" t="s">
        <v>1853</v>
      </c>
    </row>
    <row r="269" s="48" customFormat="1" ht="24.95" customHeight="1" spans="1:6">
      <c r="A269" s="52">
        <v>267</v>
      </c>
      <c r="B269" s="53" t="s">
        <v>2304</v>
      </c>
      <c r="C269" s="53" t="s">
        <v>1939</v>
      </c>
      <c r="D269" s="53" t="s">
        <v>678</v>
      </c>
      <c r="E269" s="53" t="s">
        <v>2305</v>
      </c>
      <c r="F269" s="52" t="s">
        <v>1853</v>
      </c>
    </row>
    <row r="270" s="48" customFormat="1" ht="24.95" customHeight="1" spans="1:6">
      <c r="A270" s="52">
        <v>268</v>
      </c>
      <c r="B270" s="53" t="s">
        <v>912</v>
      </c>
      <c r="C270" s="53" t="s">
        <v>1846</v>
      </c>
      <c r="D270" s="53" t="s">
        <v>678</v>
      </c>
      <c r="E270" s="53" t="s">
        <v>2054</v>
      </c>
      <c r="F270" s="52" t="s">
        <v>1853</v>
      </c>
    </row>
    <row r="271" s="48" customFormat="1" ht="24.95" customHeight="1" spans="1:6">
      <c r="A271" s="52">
        <v>269</v>
      </c>
      <c r="B271" s="53" t="s">
        <v>2306</v>
      </c>
      <c r="C271" s="53" t="s">
        <v>1846</v>
      </c>
      <c r="D271" s="53" t="s">
        <v>678</v>
      </c>
      <c r="E271" s="53" t="s">
        <v>2307</v>
      </c>
      <c r="F271" s="52" t="s">
        <v>1853</v>
      </c>
    </row>
    <row r="272" s="48" customFormat="1" ht="24.95" customHeight="1" spans="1:6">
      <c r="A272" s="52">
        <v>270</v>
      </c>
      <c r="B272" s="53" t="s">
        <v>2308</v>
      </c>
      <c r="C272" s="53" t="s">
        <v>1846</v>
      </c>
      <c r="D272" s="53" t="s">
        <v>678</v>
      </c>
      <c r="E272" s="53" t="s">
        <v>2309</v>
      </c>
      <c r="F272" s="52" t="s">
        <v>1853</v>
      </c>
    </row>
    <row r="273" s="48" customFormat="1" ht="24.95" customHeight="1" spans="1:6">
      <c r="A273" s="52">
        <v>271</v>
      </c>
      <c r="B273" s="53" t="s">
        <v>1466</v>
      </c>
      <c r="C273" s="53" t="s">
        <v>1846</v>
      </c>
      <c r="D273" s="53" t="s">
        <v>678</v>
      </c>
      <c r="E273" s="53" t="s">
        <v>2310</v>
      </c>
      <c r="F273" s="52" t="s">
        <v>1853</v>
      </c>
    </row>
    <row r="274" s="48" customFormat="1" ht="24.95" customHeight="1" spans="1:6">
      <c r="A274" s="52">
        <v>272</v>
      </c>
      <c r="B274" s="53" t="s">
        <v>2311</v>
      </c>
      <c r="C274" s="53" t="s">
        <v>1865</v>
      </c>
      <c r="D274" s="53" t="s">
        <v>678</v>
      </c>
      <c r="E274" s="53" t="s">
        <v>1799</v>
      </c>
      <c r="F274" s="52" t="s">
        <v>1853</v>
      </c>
    </row>
    <row r="275" s="48" customFormat="1" ht="24.95" customHeight="1" spans="1:6">
      <c r="A275" s="52">
        <v>273</v>
      </c>
      <c r="B275" s="53" t="s">
        <v>2312</v>
      </c>
      <c r="C275" s="53" t="s">
        <v>1865</v>
      </c>
      <c r="D275" s="53" t="s">
        <v>678</v>
      </c>
      <c r="E275" s="53" t="s">
        <v>2313</v>
      </c>
      <c r="F275" s="52" t="s">
        <v>1853</v>
      </c>
    </row>
    <row r="276" s="48" customFormat="1" ht="24.95" customHeight="1" spans="1:6">
      <c r="A276" s="52">
        <v>274</v>
      </c>
      <c r="B276" s="53" t="s">
        <v>2314</v>
      </c>
      <c r="C276" s="53" t="s">
        <v>1846</v>
      </c>
      <c r="D276" s="53" t="s">
        <v>678</v>
      </c>
      <c r="E276" s="53" t="s">
        <v>1803</v>
      </c>
      <c r="F276" s="52" t="s">
        <v>1853</v>
      </c>
    </row>
    <row r="277" s="48" customFormat="1" ht="24.95" customHeight="1" spans="1:6">
      <c r="A277" s="52">
        <v>275</v>
      </c>
      <c r="B277" s="53" t="s">
        <v>2315</v>
      </c>
      <c r="C277" s="53" t="s">
        <v>1846</v>
      </c>
      <c r="D277" s="53" t="s">
        <v>678</v>
      </c>
      <c r="E277" s="53" t="s">
        <v>2015</v>
      </c>
      <c r="F277" s="52" t="s">
        <v>1853</v>
      </c>
    </row>
    <row r="278" s="48" customFormat="1" ht="24.95" customHeight="1" spans="1:6">
      <c r="A278" s="52">
        <v>276</v>
      </c>
      <c r="B278" s="53" t="s">
        <v>2316</v>
      </c>
      <c r="C278" s="53" t="s">
        <v>1865</v>
      </c>
      <c r="D278" s="53" t="s">
        <v>678</v>
      </c>
      <c r="E278" s="53" t="s">
        <v>2173</v>
      </c>
      <c r="F278" s="52" t="s">
        <v>1853</v>
      </c>
    </row>
    <row r="279" s="48" customFormat="1" ht="24.95" customHeight="1" spans="1:6">
      <c r="A279" s="52">
        <v>277</v>
      </c>
      <c r="B279" s="53" t="s">
        <v>2317</v>
      </c>
      <c r="C279" s="53" t="s">
        <v>1846</v>
      </c>
      <c r="D279" s="53" t="s">
        <v>678</v>
      </c>
      <c r="E279" s="53" t="s">
        <v>2318</v>
      </c>
      <c r="F279" s="52" t="s">
        <v>1853</v>
      </c>
    </row>
    <row r="280" s="48" customFormat="1" ht="24.95" customHeight="1" spans="1:6">
      <c r="A280" s="52">
        <v>278</v>
      </c>
      <c r="B280" s="53" t="s">
        <v>2319</v>
      </c>
      <c r="C280" s="53" t="s">
        <v>1846</v>
      </c>
      <c r="D280" s="53" t="s">
        <v>678</v>
      </c>
      <c r="E280" s="53" t="s">
        <v>1989</v>
      </c>
      <c r="F280" s="52" t="s">
        <v>1853</v>
      </c>
    </row>
    <row r="281" s="48" customFormat="1" ht="24.95" customHeight="1" spans="1:6">
      <c r="A281" s="52">
        <v>279</v>
      </c>
      <c r="B281" s="53" t="s">
        <v>2320</v>
      </c>
      <c r="C281" s="53" t="s">
        <v>1846</v>
      </c>
      <c r="D281" s="53" t="s">
        <v>678</v>
      </c>
      <c r="E281" s="53" t="s">
        <v>2226</v>
      </c>
      <c r="F281" s="52" t="s">
        <v>1853</v>
      </c>
    </row>
    <row r="282" s="48" customFormat="1" ht="24.95" customHeight="1" spans="1:6">
      <c r="A282" s="52">
        <v>280</v>
      </c>
      <c r="B282" s="53" t="s">
        <v>2321</v>
      </c>
      <c r="C282" s="53" t="s">
        <v>1865</v>
      </c>
      <c r="D282" s="53" t="s">
        <v>678</v>
      </c>
      <c r="E282" s="53" t="s">
        <v>2193</v>
      </c>
      <c r="F282" s="52" t="s">
        <v>1853</v>
      </c>
    </row>
    <row r="283" s="48" customFormat="1" ht="24.95" customHeight="1" spans="1:6">
      <c r="A283" s="52">
        <v>281</v>
      </c>
      <c r="B283" s="53" t="s">
        <v>2322</v>
      </c>
      <c r="C283" s="53" t="s">
        <v>1846</v>
      </c>
      <c r="D283" s="53" t="s">
        <v>678</v>
      </c>
      <c r="E283" s="53" t="s">
        <v>2017</v>
      </c>
      <c r="F283" s="52" t="s">
        <v>1853</v>
      </c>
    </row>
    <row r="284" s="48" customFormat="1" ht="24.95" customHeight="1" spans="1:6">
      <c r="A284" s="52">
        <v>282</v>
      </c>
      <c r="B284" s="53" t="s">
        <v>2116</v>
      </c>
      <c r="C284" s="53" t="s">
        <v>1846</v>
      </c>
      <c r="D284" s="53" t="s">
        <v>678</v>
      </c>
      <c r="E284" s="53" t="s">
        <v>1933</v>
      </c>
      <c r="F284" s="52" t="s">
        <v>1853</v>
      </c>
    </row>
    <row r="285" s="48" customFormat="1" ht="24.95" customHeight="1" spans="1:6">
      <c r="A285" s="52">
        <v>283</v>
      </c>
      <c r="B285" s="53" t="s">
        <v>1035</v>
      </c>
      <c r="C285" s="53" t="s">
        <v>1846</v>
      </c>
      <c r="D285" s="53" t="s">
        <v>678</v>
      </c>
      <c r="E285" s="53" t="s">
        <v>2323</v>
      </c>
      <c r="F285" s="52" t="s">
        <v>1853</v>
      </c>
    </row>
    <row r="286" s="48" customFormat="1" ht="24.95" customHeight="1" spans="1:6">
      <c r="A286" s="52">
        <v>284</v>
      </c>
      <c r="B286" s="53" t="s">
        <v>2324</v>
      </c>
      <c r="C286" s="53" t="s">
        <v>1846</v>
      </c>
      <c r="D286" s="53" t="s">
        <v>678</v>
      </c>
      <c r="E286" s="53" t="s">
        <v>1940</v>
      </c>
      <c r="F286" s="52" t="s">
        <v>1853</v>
      </c>
    </row>
    <row r="287" s="48" customFormat="1" ht="24.95" customHeight="1" spans="1:6">
      <c r="A287" s="52">
        <v>285</v>
      </c>
      <c r="B287" s="53" t="s">
        <v>2325</v>
      </c>
      <c r="C287" s="53" t="s">
        <v>1846</v>
      </c>
      <c r="D287" s="53" t="s">
        <v>678</v>
      </c>
      <c r="E287" s="53" t="s">
        <v>1750</v>
      </c>
      <c r="F287" s="52" t="s">
        <v>1853</v>
      </c>
    </row>
    <row r="288" s="48" customFormat="1" ht="24.95" customHeight="1" spans="1:6">
      <c r="A288" s="52">
        <v>286</v>
      </c>
      <c r="B288" s="53" t="s">
        <v>2326</v>
      </c>
      <c r="C288" s="53" t="s">
        <v>1846</v>
      </c>
      <c r="D288" s="53" t="s">
        <v>678</v>
      </c>
      <c r="E288" s="53" t="s">
        <v>2165</v>
      </c>
      <c r="F288" s="52" t="s">
        <v>1853</v>
      </c>
    </row>
    <row r="289" s="48" customFormat="1" ht="24.95" customHeight="1" spans="1:6">
      <c r="A289" s="52">
        <v>287</v>
      </c>
      <c r="B289" s="53" t="s">
        <v>2327</v>
      </c>
      <c r="C289" s="53" t="s">
        <v>1846</v>
      </c>
      <c r="D289" s="53" t="s">
        <v>678</v>
      </c>
      <c r="E289" s="53" t="s">
        <v>2328</v>
      </c>
      <c r="F289" s="52" t="s">
        <v>1853</v>
      </c>
    </row>
    <row r="290" s="48" customFormat="1" ht="24.95" customHeight="1" spans="1:6">
      <c r="A290" s="52">
        <v>288</v>
      </c>
      <c r="B290" s="53" t="s">
        <v>2329</v>
      </c>
      <c r="C290" s="53" t="s">
        <v>1846</v>
      </c>
      <c r="D290" s="53" t="s">
        <v>678</v>
      </c>
      <c r="E290" s="53" t="s">
        <v>2142</v>
      </c>
      <c r="F290" s="52" t="s">
        <v>1853</v>
      </c>
    </row>
    <row r="291" s="48" customFormat="1" ht="24.95" customHeight="1" spans="1:6">
      <c r="A291" s="52">
        <v>289</v>
      </c>
      <c r="B291" s="53" t="s">
        <v>2330</v>
      </c>
      <c r="C291" s="53" t="s">
        <v>1846</v>
      </c>
      <c r="D291" s="53" t="s">
        <v>678</v>
      </c>
      <c r="E291" s="53" t="s">
        <v>2029</v>
      </c>
      <c r="F291" s="52" t="s">
        <v>1853</v>
      </c>
    </row>
    <row r="292" s="48" customFormat="1" ht="24.95" customHeight="1" spans="1:6">
      <c r="A292" s="52">
        <v>290</v>
      </c>
      <c r="B292" s="53" t="s">
        <v>2331</v>
      </c>
      <c r="C292" s="53" t="s">
        <v>1846</v>
      </c>
      <c r="D292" s="53" t="s">
        <v>678</v>
      </c>
      <c r="E292" s="53" t="s">
        <v>2332</v>
      </c>
      <c r="F292" s="52" t="s">
        <v>1853</v>
      </c>
    </row>
    <row r="293" s="48" customFormat="1" ht="24.95" customHeight="1" spans="1:6">
      <c r="A293" s="52">
        <v>291</v>
      </c>
      <c r="B293" s="53" t="s">
        <v>2333</v>
      </c>
      <c r="C293" s="53" t="s">
        <v>1846</v>
      </c>
      <c r="D293" s="53" t="s">
        <v>678</v>
      </c>
      <c r="E293" s="53" t="s">
        <v>1913</v>
      </c>
      <c r="F293" s="52" t="s">
        <v>1853</v>
      </c>
    </row>
    <row r="294" s="48" customFormat="1" ht="24.95" customHeight="1" spans="1:6">
      <c r="A294" s="52">
        <v>292</v>
      </c>
      <c r="B294" s="53" t="s">
        <v>2334</v>
      </c>
      <c r="C294" s="53" t="s">
        <v>1846</v>
      </c>
      <c r="D294" s="53" t="s">
        <v>678</v>
      </c>
      <c r="E294" s="53" t="s">
        <v>2335</v>
      </c>
      <c r="F294" s="52" t="s">
        <v>1853</v>
      </c>
    </row>
    <row r="295" s="48" customFormat="1" ht="24.95" customHeight="1" spans="1:6">
      <c r="A295" s="52">
        <v>293</v>
      </c>
      <c r="B295" s="53" t="s">
        <v>2336</v>
      </c>
      <c r="C295" s="53" t="s">
        <v>1846</v>
      </c>
      <c r="D295" s="53" t="s">
        <v>678</v>
      </c>
      <c r="E295" s="53" t="s">
        <v>2054</v>
      </c>
      <c r="F295" s="52" t="s">
        <v>1853</v>
      </c>
    </row>
    <row r="296" s="48" customFormat="1" ht="24.95" customHeight="1" spans="1:6">
      <c r="A296" s="52">
        <v>294</v>
      </c>
      <c r="B296" s="53" t="s">
        <v>2337</v>
      </c>
      <c r="C296" s="53" t="s">
        <v>1846</v>
      </c>
      <c r="D296" s="53" t="s">
        <v>678</v>
      </c>
      <c r="E296" s="53" t="s">
        <v>2142</v>
      </c>
      <c r="F296" s="52" t="s">
        <v>1853</v>
      </c>
    </row>
    <row r="297" s="48" customFormat="1" ht="24.95" customHeight="1" spans="1:6">
      <c r="A297" s="52">
        <v>295</v>
      </c>
      <c r="B297" s="53" t="s">
        <v>2338</v>
      </c>
      <c r="C297" s="53" t="s">
        <v>1846</v>
      </c>
      <c r="D297" s="53" t="s">
        <v>678</v>
      </c>
      <c r="E297" s="53" t="s">
        <v>2335</v>
      </c>
      <c r="F297" s="52" t="s">
        <v>1853</v>
      </c>
    </row>
    <row r="298" s="48" customFormat="1" ht="24.95" customHeight="1" spans="1:6">
      <c r="A298" s="52">
        <v>296</v>
      </c>
      <c r="B298" s="53" t="s">
        <v>2339</v>
      </c>
      <c r="C298" s="53" t="s">
        <v>1846</v>
      </c>
      <c r="D298" s="53" t="s">
        <v>678</v>
      </c>
      <c r="E298" s="53" t="s">
        <v>2340</v>
      </c>
      <c r="F298" s="52" t="s">
        <v>1853</v>
      </c>
    </row>
    <row r="299" s="48" customFormat="1" ht="24.95" customHeight="1" spans="1:6">
      <c r="A299" s="52">
        <v>297</v>
      </c>
      <c r="B299" s="53" t="s">
        <v>2341</v>
      </c>
      <c r="C299" s="53" t="s">
        <v>1846</v>
      </c>
      <c r="D299" s="53" t="s">
        <v>678</v>
      </c>
      <c r="E299" s="53" t="s">
        <v>1882</v>
      </c>
      <c r="F299" s="52" t="s">
        <v>1853</v>
      </c>
    </row>
    <row r="300" s="48" customFormat="1" ht="24.95" customHeight="1" spans="1:6">
      <c r="A300" s="52">
        <v>298</v>
      </c>
      <c r="B300" s="53" t="s">
        <v>2342</v>
      </c>
      <c r="C300" s="53" t="s">
        <v>1846</v>
      </c>
      <c r="D300" s="53" t="s">
        <v>678</v>
      </c>
      <c r="E300" s="53" t="s">
        <v>2343</v>
      </c>
      <c r="F300" s="52" t="s">
        <v>1853</v>
      </c>
    </row>
    <row r="301" s="48" customFormat="1" ht="24.95" customHeight="1" spans="1:6">
      <c r="A301" s="52">
        <v>299</v>
      </c>
      <c r="B301" s="53" t="s">
        <v>2344</v>
      </c>
      <c r="C301" s="53" t="s">
        <v>1846</v>
      </c>
      <c r="D301" s="53" t="s">
        <v>678</v>
      </c>
      <c r="E301" s="53" t="s">
        <v>2345</v>
      </c>
      <c r="F301" s="52" t="s">
        <v>1853</v>
      </c>
    </row>
    <row r="302" s="48" customFormat="1" ht="24.95" customHeight="1" spans="1:6">
      <c r="A302" s="52">
        <v>300</v>
      </c>
      <c r="B302" s="53" t="s">
        <v>2346</v>
      </c>
      <c r="C302" s="53" t="s">
        <v>1846</v>
      </c>
      <c r="D302" s="53" t="s">
        <v>678</v>
      </c>
      <c r="E302" s="53" t="s">
        <v>2282</v>
      </c>
      <c r="F302" s="52" t="s">
        <v>1853</v>
      </c>
    </row>
    <row r="303" s="48" customFormat="1" ht="24.95" customHeight="1" spans="1:6">
      <c r="A303" s="52">
        <v>301</v>
      </c>
      <c r="B303" s="53" t="s">
        <v>2347</v>
      </c>
      <c r="C303" s="53" t="s">
        <v>1846</v>
      </c>
      <c r="D303" s="53" t="s">
        <v>678</v>
      </c>
      <c r="E303" s="53" t="s">
        <v>2348</v>
      </c>
      <c r="F303" s="52" t="s">
        <v>1853</v>
      </c>
    </row>
    <row r="304" s="48" customFormat="1" ht="24.95" customHeight="1" spans="1:6">
      <c r="A304" s="52">
        <v>302</v>
      </c>
      <c r="B304" s="53" t="s">
        <v>2349</v>
      </c>
      <c r="C304" s="53" t="s">
        <v>1846</v>
      </c>
      <c r="D304" s="53" t="s">
        <v>678</v>
      </c>
      <c r="E304" s="53" t="s">
        <v>2350</v>
      </c>
      <c r="F304" s="52" t="s">
        <v>1853</v>
      </c>
    </row>
    <row r="305" s="48" customFormat="1" ht="24.95" customHeight="1" spans="1:6">
      <c r="A305" s="52">
        <v>303</v>
      </c>
      <c r="B305" s="53" t="s">
        <v>2351</v>
      </c>
      <c r="C305" s="53" t="s">
        <v>1846</v>
      </c>
      <c r="D305" s="53" t="s">
        <v>678</v>
      </c>
      <c r="E305" s="53" t="s">
        <v>2134</v>
      </c>
      <c r="F305" s="52" t="s">
        <v>1853</v>
      </c>
    </row>
    <row r="306" s="48" customFormat="1" ht="24.95" customHeight="1" spans="1:6">
      <c r="A306" s="52">
        <v>304</v>
      </c>
      <c r="B306" s="53" t="s">
        <v>2352</v>
      </c>
      <c r="C306" s="53" t="s">
        <v>1939</v>
      </c>
      <c r="D306" s="53" t="s">
        <v>678</v>
      </c>
      <c r="E306" s="53" t="s">
        <v>2134</v>
      </c>
      <c r="F306" s="52" t="s">
        <v>1853</v>
      </c>
    </row>
    <row r="307" s="48" customFormat="1" ht="24.95" customHeight="1" spans="1:6">
      <c r="A307" s="52">
        <v>305</v>
      </c>
      <c r="B307" s="53" t="s">
        <v>2353</v>
      </c>
      <c r="C307" s="53" t="s">
        <v>1846</v>
      </c>
      <c r="D307" s="53" t="s">
        <v>678</v>
      </c>
      <c r="E307" s="53" t="s">
        <v>2354</v>
      </c>
      <c r="F307" s="52" t="s">
        <v>1853</v>
      </c>
    </row>
    <row r="308" s="48" customFormat="1" ht="24.95" customHeight="1" spans="1:6">
      <c r="A308" s="52">
        <v>306</v>
      </c>
      <c r="B308" s="53" t="s">
        <v>2355</v>
      </c>
      <c r="C308" s="53" t="s">
        <v>1939</v>
      </c>
      <c r="D308" s="53" t="s">
        <v>678</v>
      </c>
      <c r="E308" s="53" t="s">
        <v>2356</v>
      </c>
      <c r="F308" s="52" t="s">
        <v>1853</v>
      </c>
    </row>
    <row r="309" s="48" customFormat="1" ht="24.95" customHeight="1" spans="1:6">
      <c r="A309" s="52">
        <v>307</v>
      </c>
      <c r="B309" s="53" t="s">
        <v>2357</v>
      </c>
      <c r="C309" s="53" t="s">
        <v>1865</v>
      </c>
      <c r="D309" s="53" t="s">
        <v>678</v>
      </c>
      <c r="E309" s="53" t="s">
        <v>1746</v>
      </c>
      <c r="F309" s="52" t="s">
        <v>1853</v>
      </c>
    </row>
    <row r="310" s="48" customFormat="1" ht="24.95" customHeight="1" spans="1:6">
      <c r="A310" s="52">
        <v>308</v>
      </c>
      <c r="B310" s="53" t="s">
        <v>2358</v>
      </c>
      <c r="C310" s="53" t="s">
        <v>1846</v>
      </c>
      <c r="D310" s="53" t="s">
        <v>678</v>
      </c>
      <c r="E310" s="53" t="s">
        <v>2359</v>
      </c>
      <c r="F310" s="52" t="s">
        <v>1853</v>
      </c>
    </row>
    <row r="311" s="48" customFormat="1" ht="24.95" customHeight="1" spans="1:6">
      <c r="A311" s="52">
        <v>309</v>
      </c>
      <c r="B311" s="53" t="s">
        <v>2360</v>
      </c>
      <c r="C311" s="53" t="s">
        <v>1846</v>
      </c>
      <c r="D311" s="53" t="s">
        <v>678</v>
      </c>
      <c r="E311" s="53" t="s">
        <v>1987</v>
      </c>
      <c r="F311" s="52" t="s">
        <v>1853</v>
      </c>
    </row>
    <row r="312" s="48" customFormat="1" ht="24.95" customHeight="1" spans="1:6">
      <c r="A312" s="52">
        <v>310</v>
      </c>
      <c r="B312" s="53" t="s">
        <v>2361</v>
      </c>
      <c r="C312" s="53" t="s">
        <v>1846</v>
      </c>
      <c r="D312" s="53" t="s">
        <v>678</v>
      </c>
      <c r="E312" s="53" t="s">
        <v>2258</v>
      </c>
      <c r="F312" s="52" t="s">
        <v>1853</v>
      </c>
    </row>
    <row r="313" s="48" customFormat="1" ht="24.95" customHeight="1" spans="1:6">
      <c r="A313" s="52">
        <v>311</v>
      </c>
      <c r="B313" s="53" t="s">
        <v>2362</v>
      </c>
      <c r="C313" s="53" t="s">
        <v>1846</v>
      </c>
      <c r="D313" s="53" t="s">
        <v>678</v>
      </c>
      <c r="E313" s="53" t="s">
        <v>1919</v>
      </c>
      <c r="F313" s="52" t="s">
        <v>1853</v>
      </c>
    </row>
    <row r="314" s="48" customFormat="1" ht="24.95" customHeight="1" spans="1:6">
      <c r="A314" s="52">
        <v>312</v>
      </c>
      <c r="B314" s="53" t="s">
        <v>2363</v>
      </c>
      <c r="C314" s="53" t="s">
        <v>1846</v>
      </c>
      <c r="D314" s="53" t="s">
        <v>678</v>
      </c>
      <c r="E314" s="53" t="s">
        <v>2364</v>
      </c>
      <c r="F314" s="52" t="s">
        <v>2365</v>
      </c>
    </row>
    <row r="315" s="48" customFormat="1" ht="24.95" customHeight="1" spans="1:6">
      <c r="A315" s="52">
        <v>313</v>
      </c>
      <c r="B315" s="53" t="s">
        <v>2366</v>
      </c>
      <c r="C315" s="53" t="s">
        <v>1865</v>
      </c>
      <c r="D315" s="53" t="s">
        <v>678</v>
      </c>
      <c r="E315" s="53" t="s">
        <v>2367</v>
      </c>
      <c r="F315" s="52" t="s">
        <v>2365</v>
      </c>
    </row>
    <row r="316" s="48" customFormat="1" ht="24.95" customHeight="1" spans="1:6">
      <c r="A316" s="52">
        <v>314</v>
      </c>
      <c r="B316" s="53" t="s">
        <v>2368</v>
      </c>
      <c r="C316" s="53" t="s">
        <v>1846</v>
      </c>
      <c r="D316" s="53" t="s">
        <v>678</v>
      </c>
      <c r="E316" s="53" t="s">
        <v>2369</v>
      </c>
      <c r="F316" s="52" t="s">
        <v>2370</v>
      </c>
    </row>
    <row r="317" s="48" customFormat="1" ht="24.95" customHeight="1" spans="1:6">
      <c r="A317" s="52">
        <v>315</v>
      </c>
      <c r="B317" s="53" t="s">
        <v>2371</v>
      </c>
      <c r="C317" s="53" t="s">
        <v>1846</v>
      </c>
      <c r="D317" s="53" t="s">
        <v>678</v>
      </c>
      <c r="E317" s="53" t="s">
        <v>2372</v>
      </c>
      <c r="F317" s="52" t="s">
        <v>2370</v>
      </c>
    </row>
    <row r="318" s="48" customFormat="1" ht="24.95" customHeight="1" spans="1:6">
      <c r="A318" s="52">
        <v>316</v>
      </c>
      <c r="B318" s="53" t="s">
        <v>2373</v>
      </c>
      <c r="C318" s="53" t="s">
        <v>1846</v>
      </c>
      <c r="D318" s="53" t="s">
        <v>678</v>
      </c>
      <c r="E318" s="53" t="s">
        <v>2374</v>
      </c>
      <c r="F318" s="52" t="s">
        <v>2370</v>
      </c>
    </row>
    <row r="319" s="48" customFormat="1" ht="24.95" customHeight="1" spans="1:6">
      <c r="A319" s="52">
        <v>317</v>
      </c>
      <c r="B319" s="53" t="s">
        <v>2375</v>
      </c>
      <c r="C319" s="53" t="s">
        <v>1846</v>
      </c>
      <c r="D319" s="53" t="s">
        <v>678</v>
      </c>
      <c r="E319" s="53" t="s">
        <v>2376</v>
      </c>
      <c r="F319" s="52" t="s">
        <v>2370</v>
      </c>
    </row>
    <row r="320" s="48" customFormat="1" ht="24.95" customHeight="1" spans="1:6">
      <c r="A320" s="52">
        <v>318</v>
      </c>
      <c r="B320" s="53" t="s">
        <v>2377</v>
      </c>
      <c r="C320" s="53" t="s">
        <v>1846</v>
      </c>
      <c r="D320" s="53" t="s">
        <v>678</v>
      </c>
      <c r="E320" s="53" t="s">
        <v>786</v>
      </c>
      <c r="F320" s="52" t="s">
        <v>2370</v>
      </c>
    </row>
    <row r="321" s="48" customFormat="1" ht="24.95" customHeight="1" spans="1:6">
      <c r="A321" s="52">
        <v>319</v>
      </c>
      <c r="B321" s="53" t="s">
        <v>2378</v>
      </c>
      <c r="C321" s="53" t="s">
        <v>1846</v>
      </c>
      <c r="D321" s="53" t="s">
        <v>678</v>
      </c>
      <c r="E321" s="53" t="s">
        <v>2379</v>
      </c>
      <c r="F321" s="52" t="s">
        <v>2370</v>
      </c>
    </row>
    <row r="322" s="48" customFormat="1" ht="24.95" customHeight="1" spans="1:6">
      <c r="A322" s="52">
        <v>320</v>
      </c>
      <c r="B322" s="53" t="s">
        <v>2380</v>
      </c>
      <c r="C322" s="53" t="s">
        <v>1846</v>
      </c>
      <c r="D322" s="53" t="s">
        <v>678</v>
      </c>
      <c r="E322" s="53" t="s">
        <v>2381</v>
      </c>
      <c r="F322" s="52" t="s">
        <v>2370</v>
      </c>
    </row>
    <row r="323" s="48" customFormat="1" ht="24.95" customHeight="1" spans="1:6">
      <c r="A323" s="52">
        <v>321</v>
      </c>
      <c r="B323" s="53" t="s">
        <v>2382</v>
      </c>
      <c r="C323" s="53" t="s">
        <v>1846</v>
      </c>
      <c r="D323" s="53" t="s">
        <v>678</v>
      </c>
      <c r="E323" s="53" t="s">
        <v>2243</v>
      </c>
      <c r="F323" s="52" t="s">
        <v>2370</v>
      </c>
    </row>
    <row r="324" s="48" customFormat="1" ht="24.95" customHeight="1" spans="1:6">
      <c r="A324" s="52">
        <v>322</v>
      </c>
      <c r="B324" s="53" t="s">
        <v>2383</v>
      </c>
      <c r="C324" s="53" t="s">
        <v>1846</v>
      </c>
      <c r="D324" s="53" t="s">
        <v>678</v>
      </c>
      <c r="E324" s="53" t="s">
        <v>1893</v>
      </c>
      <c r="F324" s="52" t="s">
        <v>2370</v>
      </c>
    </row>
    <row r="325" s="48" customFormat="1" ht="24.95" customHeight="1" spans="1:6">
      <c r="A325" s="52">
        <v>323</v>
      </c>
      <c r="B325" s="53" t="s">
        <v>2384</v>
      </c>
      <c r="C325" s="53" t="s">
        <v>1846</v>
      </c>
      <c r="D325" s="53" t="s">
        <v>678</v>
      </c>
      <c r="E325" s="53" t="s">
        <v>1750</v>
      </c>
      <c r="F325" s="52" t="s">
        <v>2370</v>
      </c>
    </row>
    <row r="326" s="48" customFormat="1" ht="24.95" customHeight="1" spans="1:6">
      <c r="A326" s="52">
        <v>324</v>
      </c>
      <c r="B326" s="53" t="s">
        <v>2385</v>
      </c>
      <c r="C326" s="53" t="s">
        <v>1865</v>
      </c>
      <c r="D326" s="53" t="s">
        <v>678</v>
      </c>
      <c r="E326" s="53" t="s">
        <v>2386</v>
      </c>
      <c r="F326" s="52" t="s">
        <v>2370</v>
      </c>
    </row>
    <row r="327" s="48" customFormat="1" ht="24.95" customHeight="1" spans="1:6">
      <c r="A327" s="52">
        <v>325</v>
      </c>
      <c r="B327" s="53" t="s">
        <v>2387</v>
      </c>
      <c r="C327" s="53" t="s">
        <v>1846</v>
      </c>
      <c r="D327" s="53" t="s">
        <v>678</v>
      </c>
      <c r="E327" s="53" t="s">
        <v>2388</v>
      </c>
      <c r="F327" s="52" t="s">
        <v>2370</v>
      </c>
    </row>
    <row r="328" s="48" customFormat="1" ht="24.95" customHeight="1" spans="1:6">
      <c r="A328" s="52">
        <v>326</v>
      </c>
      <c r="B328" s="53" t="s">
        <v>2389</v>
      </c>
      <c r="C328" s="53" t="s">
        <v>1865</v>
      </c>
      <c r="D328" s="53" t="s">
        <v>678</v>
      </c>
      <c r="E328" s="53" t="s">
        <v>1913</v>
      </c>
      <c r="F328" s="52" t="s">
        <v>2370</v>
      </c>
    </row>
    <row r="329" s="48" customFormat="1" ht="24.95" customHeight="1" spans="1:6">
      <c r="A329" s="52">
        <v>327</v>
      </c>
      <c r="B329" s="53" t="s">
        <v>2390</v>
      </c>
      <c r="C329" s="53" t="s">
        <v>1846</v>
      </c>
      <c r="D329" s="53" t="s">
        <v>678</v>
      </c>
      <c r="E329" s="53" t="s">
        <v>1870</v>
      </c>
      <c r="F329" s="52" t="s">
        <v>2370</v>
      </c>
    </row>
    <row r="330" s="48" customFormat="1" ht="24.95" customHeight="1" spans="1:6">
      <c r="A330" s="52">
        <v>328</v>
      </c>
      <c r="B330" s="53" t="s">
        <v>2391</v>
      </c>
      <c r="C330" s="53" t="s">
        <v>2392</v>
      </c>
      <c r="D330" s="53" t="s">
        <v>678</v>
      </c>
      <c r="E330" s="53" t="s">
        <v>1995</v>
      </c>
      <c r="F330" s="52" t="s">
        <v>2370</v>
      </c>
    </row>
    <row r="331" s="48" customFormat="1" ht="24.95" customHeight="1" spans="1:6">
      <c r="A331" s="52">
        <v>329</v>
      </c>
      <c r="B331" s="53" t="s">
        <v>2393</v>
      </c>
      <c r="C331" s="53" t="s">
        <v>1846</v>
      </c>
      <c r="D331" s="53" t="s">
        <v>678</v>
      </c>
      <c r="E331" s="53" t="s">
        <v>2083</v>
      </c>
      <c r="F331" s="52" t="s">
        <v>2370</v>
      </c>
    </row>
    <row r="332" s="48" customFormat="1" ht="24.95" customHeight="1" spans="1:6">
      <c r="A332" s="52">
        <v>330</v>
      </c>
      <c r="B332" s="53" t="s">
        <v>2394</v>
      </c>
      <c r="C332" s="53" t="s">
        <v>2392</v>
      </c>
      <c r="D332" s="53" t="s">
        <v>678</v>
      </c>
      <c r="E332" s="53" t="s">
        <v>1866</v>
      </c>
      <c r="F332" s="52" t="s">
        <v>2370</v>
      </c>
    </row>
    <row r="333" s="48" customFormat="1" ht="24.95" customHeight="1" spans="1:6">
      <c r="A333" s="52">
        <v>331</v>
      </c>
      <c r="B333" s="53" t="s">
        <v>1035</v>
      </c>
      <c r="C333" s="53" t="s">
        <v>1865</v>
      </c>
      <c r="D333" s="53" t="s">
        <v>678</v>
      </c>
      <c r="E333" s="53" t="s">
        <v>2395</v>
      </c>
      <c r="F333" s="52" t="s">
        <v>2370</v>
      </c>
    </row>
    <row r="334" s="48" customFormat="1" ht="24.95" customHeight="1" spans="1:6">
      <c r="A334" s="52">
        <v>332</v>
      </c>
      <c r="B334" s="53" t="s">
        <v>2396</v>
      </c>
      <c r="C334" s="53" t="s">
        <v>1846</v>
      </c>
      <c r="D334" s="53" t="s">
        <v>678</v>
      </c>
      <c r="E334" s="53" t="s">
        <v>2397</v>
      </c>
      <c r="F334" s="52" t="s">
        <v>2370</v>
      </c>
    </row>
    <row r="335" s="48" customFormat="1" ht="24.95" customHeight="1" spans="1:6">
      <c r="A335" s="52">
        <v>333</v>
      </c>
      <c r="B335" s="53" t="s">
        <v>2398</v>
      </c>
      <c r="C335" s="53" t="s">
        <v>1846</v>
      </c>
      <c r="D335" s="53" t="s">
        <v>678</v>
      </c>
      <c r="E335" s="53" t="s">
        <v>2041</v>
      </c>
      <c r="F335" s="52" t="s">
        <v>2370</v>
      </c>
    </row>
    <row r="336" s="48" customFormat="1" ht="24.95" customHeight="1" spans="1:6">
      <c r="A336" s="52">
        <v>334</v>
      </c>
      <c r="B336" s="53" t="s">
        <v>2399</v>
      </c>
      <c r="C336" s="53" t="s">
        <v>1865</v>
      </c>
      <c r="D336" s="53" t="s">
        <v>678</v>
      </c>
      <c r="E336" s="53" t="s">
        <v>2139</v>
      </c>
      <c r="F336" s="52" t="s">
        <v>2370</v>
      </c>
    </row>
    <row r="337" s="48" customFormat="1" ht="24.95" customHeight="1" spans="1:6">
      <c r="A337" s="52">
        <v>335</v>
      </c>
      <c r="B337" s="53" t="s">
        <v>2400</v>
      </c>
      <c r="C337" s="53" t="s">
        <v>1846</v>
      </c>
      <c r="D337" s="53" t="s">
        <v>678</v>
      </c>
      <c r="E337" s="53" t="s">
        <v>786</v>
      </c>
      <c r="F337" s="52" t="s">
        <v>2370</v>
      </c>
    </row>
    <row r="338" s="48" customFormat="1" ht="24.95" customHeight="1" spans="1:6">
      <c r="A338" s="52">
        <v>336</v>
      </c>
      <c r="B338" s="53" t="s">
        <v>2401</v>
      </c>
      <c r="C338" s="53" t="s">
        <v>1846</v>
      </c>
      <c r="D338" s="53" t="s">
        <v>678</v>
      </c>
      <c r="E338" s="53" t="s">
        <v>2277</v>
      </c>
      <c r="F338" s="52" t="s">
        <v>2370</v>
      </c>
    </row>
    <row r="339" s="48" customFormat="1" ht="24.95" customHeight="1" spans="1:6">
      <c r="A339" s="52">
        <v>337</v>
      </c>
      <c r="B339" s="53" t="s">
        <v>2402</v>
      </c>
      <c r="C339" s="53" t="s">
        <v>1846</v>
      </c>
      <c r="D339" s="53" t="s">
        <v>678</v>
      </c>
      <c r="E339" s="53" t="s">
        <v>2296</v>
      </c>
      <c r="F339" s="52" t="s">
        <v>2370</v>
      </c>
    </row>
    <row r="340" s="48" customFormat="1" ht="24.95" customHeight="1" spans="1:6">
      <c r="A340" s="52">
        <v>338</v>
      </c>
      <c r="B340" s="53" t="s">
        <v>2403</v>
      </c>
      <c r="C340" s="53" t="s">
        <v>1846</v>
      </c>
      <c r="D340" s="53" t="s">
        <v>678</v>
      </c>
      <c r="E340" s="53" t="s">
        <v>2404</v>
      </c>
      <c r="F340" s="52" t="s">
        <v>2370</v>
      </c>
    </row>
    <row r="341" s="48" customFormat="1" ht="24.95" customHeight="1" spans="1:6">
      <c r="A341" s="52">
        <v>339</v>
      </c>
      <c r="B341" s="53" t="s">
        <v>2405</v>
      </c>
      <c r="C341" s="53" t="s">
        <v>1846</v>
      </c>
      <c r="D341" s="53" t="s">
        <v>678</v>
      </c>
      <c r="E341" s="53" t="s">
        <v>1799</v>
      </c>
      <c r="F341" s="52" t="s">
        <v>2370</v>
      </c>
    </row>
    <row r="342" s="48" customFormat="1" ht="24.95" customHeight="1" spans="1:6">
      <c r="A342" s="52">
        <v>340</v>
      </c>
      <c r="B342" s="53" t="s">
        <v>2406</v>
      </c>
      <c r="C342" s="53" t="s">
        <v>1846</v>
      </c>
      <c r="D342" s="53" t="s">
        <v>678</v>
      </c>
      <c r="E342" s="53" t="s">
        <v>2407</v>
      </c>
      <c r="F342" s="52" t="s">
        <v>2370</v>
      </c>
    </row>
    <row r="343" s="48" customFormat="1" ht="24.95" customHeight="1" spans="1:6">
      <c r="A343" s="52">
        <v>341</v>
      </c>
      <c r="B343" s="53" t="s">
        <v>2408</v>
      </c>
      <c r="C343" s="53" t="s">
        <v>1846</v>
      </c>
      <c r="D343" s="53" t="s">
        <v>678</v>
      </c>
      <c r="E343" s="53" t="s">
        <v>2409</v>
      </c>
      <c r="F343" s="52" t="s">
        <v>2370</v>
      </c>
    </row>
    <row r="344" s="48" customFormat="1" ht="24.95" customHeight="1" spans="1:6">
      <c r="A344" s="52">
        <v>342</v>
      </c>
      <c r="B344" s="53" t="s">
        <v>2410</v>
      </c>
      <c r="C344" s="53" t="s">
        <v>1846</v>
      </c>
      <c r="D344" s="53" t="s">
        <v>678</v>
      </c>
      <c r="E344" s="53" t="s">
        <v>2411</v>
      </c>
      <c r="F344" s="52" t="s">
        <v>2370</v>
      </c>
    </row>
    <row r="345" s="48" customFormat="1" ht="24.95" customHeight="1" spans="1:6">
      <c r="A345" s="52">
        <v>343</v>
      </c>
      <c r="B345" s="53" t="s">
        <v>2412</v>
      </c>
      <c r="C345" s="53" t="s">
        <v>1846</v>
      </c>
      <c r="D345" s="53" t="s">
        <v>678</v>
      </c>
      <c r="E345" s="53" t="s">
        <v>2083</v>
      </c>
      <c r="F345" s="52" t="s">
        <v>2370</v>
      </c>
    </row>
    <row r="346" s="48" customFormat="1" ht="24.95" customHeight="1" spans="1:6">
      <c r="A346" s="52">
        <v>344</v>
      </c>
      <c r="B346" s="53" t="s">
        <v>2413</v>
      </c>
      <c r="C346" s="53" t="s">
        <v>1846</v>
      </c>
      <c r="D346" s="53" t="s">
        <v>678</v>
      </c>
      <c r="E346" s="53" t="s">
        <v>1742</v>
      </c>
      <c r="F346" s="52" t="s">
        <v>2370</v>
      </c>
    </row>
    <row r="347" s="48" customFormat="1" ht="24.95" customHeight="1" spans="1:6">
      <c r="A347" s="52">
        <v>345</v>
      </c>
      <c r="B347" s="53" t="s">
        <v>2414</v>
      </c>
      <c r="C347" s="53" t="s">
        <v>1865</v>
      </c>
      <c r="D347" s="53" t="s">
        <v>678</v>
      </c>
      <c r="E347" s="53" t="s">
        <v>2415</v>
      </c>
      <c r="F347" s="52" t="s">
        <v>2370</v>
      </c>
    </row>
    <row r="348" s="48" customFormat="1" ht="24.95" customHeight="1" spans="1:6">
      <c r="A348" s="52">
        <v>346</v>
      </c>
      <c r="B348" s="53" t="s">
        <v>2416</v>
      </c>
      <c r="C348" s="53" t="s">
        <v>1846</v>
      </c>
      <c r="D348" s="53" t="s">
        <v>678</v>
      </c>
      <c r="E348" s="53" t="s">
        <v>2417</v>
      </c>
      <c r="F348" s="52" t="s">
        <v>2370</v>
      </c>
    </row>
    <row r="349" s="48" customFormat="1" ht="24.95" customHeight="1" spans="1:6">
      <c r="A349" s="52">
        <v>347</v>
      </c>
      <c r="B349" s="53" t="s">
        <v>2418</v>
      </c>
      <c r="C349" s="53" t="s">
        <v>1939</v>
      </c>
      <c r="D349" s="53" t="s">
        <v>678</v>
      </c>
      <c r="E349" s="53" t="s">
        <v>2271</v>
      </c>
      <c r="F349" s="52" t="s">
        <v>2370</v>
      </c>
    </row>
    <row r="350" s="48" customFormat="1" ht="24.95" customHeight="1" spans="1:6">
      <c r="A350" s="52">
        <v>348</v>
      </c>
      <c r="B350" s="53" t="s">
        <v>2419</v>
      </c>
      <c r="C350" s="53" t="s">
        <v>1846</v>
      </c>
      <c r="D350" s="53" t="s">
        <v>678</v>
      </c>
      <c r="E350" s="53" t="s">
        <v>2243</v>
      </c>
      <c r="F350" s="52" t="s">
        <v>2370</v>
      </c>
    </row>
    <row r="351" s="48" customFormat="1" ht="24.95" customHeight="1" spans="1:6">
      <c r="A351" s="52">
        <v>349</v>
      </c>
      <c r="B351" s="53" t="s">
        <v>2420</v>
      </c>
      <c r="C351" s="53" t="s">
        <v>1846</v>
      </c>
      <c r="D351" s="53" t="s">
        <v>678</v>
      </c>
      <c r="E351" s="53" t="s">
        <v>1861</v>
      </c>
      <c r="F351" s="52" t="s">
        <v>2370</v>
      </c>
    </row>
    <row r="352" s="48" customFormat="1" ht="24.95" customHeight="1" spans="1:6">
      <c r="A352" s="52">
        <v>350</v>
      </c>
      <c r="B352" s="53" t="s">
        <v>2421</v>
      </c>
      <c r="C352" s="53" t="s">
        <v>1846</v>
      </c>
      <c r="D352" s="53" t="s">
        <v>678</v>
      </c>
      <c r="E352" s="53" t="s">
        <v>2054</v>
      </c>
      <c r="F352" s="52" t="s">
        <v>2370</v>
      </c>
    </row>
    <row r="353" s="48" customFormat="1" ht="24.95" customHeight="1" spans="1:6">
      <c r="A353" s="52">
        <v>351</v>
      </c>
      <c r="B353" s="53" t="s">
        <v>2422</v>
      </c>
      <c r="C353" s="53" t="s">
        <v>1846</v>
      </c>
      <c r="D353" s="53" t="s">
        <v>678</v>
      </c>
      <c r="E353" s="53" t="s">
        <v>2423</v>
      </c>
      <c r="F353" s="52" t="s">
        <v>2370</v>
      </c>
    </row>
    <row r="354" s="48" customFormat="1" ht="24.95" customHeight="1" spans="1:6">
      <c r="A354" s="52">
        <v>352</v>
      </c>
      <c r="B354" s="53" t="s">
        <v>2424</v>
      </c>
      <c r="C354" s="53" t="s">
        <v>1865</v>
      </c>
      <c r="D354" s="53" t="s">
        <v>678</v>
      </c>
      <c r="E354" s="53" t="s">
        <v>2425</v>
      </c>
      <c r="F354" s="52" t="s">
        <v>2370</v>
      </c>
    </row>
    <row r="355" s="48" customFormat="1" ht="24.95" customHeight="1" spans="1:6">
      <c r="A355" s="52">
        <v>353</v>
      </c>
      <c r="B355" s="53" t="s">
        <v>2426</v>
      </c>
      <c r="C355" s="53" t="s">
        <v>1846</v>
      </c>
      <c r="D355" s="53" t="s">
        <v>678</v>
      </c>
      <c r="E355" s="53" t="s">
        <v>1870</v>
      </c>
      <c r="F355" s="52" t="s">
        <v>2370</v>
      </c>
    </row>
    <row r="356" s="48" customFormat="1" ht="24.95" customHeight="1" spans="1:6">
      <c r="A356" s="52">
        <v>354</v>
      </c>
      <c r="B356" s="53" t="s">
        <v>2427</v>
      </c>
      <c r="C356" s="53" t="s">
        <v>1846</v>
      </c>
      <c r="D356" s="53" t="s">
        <v>678</v>
      </c>
      <c r="E356" s="53" t="s">
        <v>2345</v>
      </c>
      <c r="F356" s="52" t="s">
        <v>2370</v>
      </c>
    </row>
    <row r="357" s="48" customFormat="1" ht="24.95" customHeight="1" spans="1:6">
      <c r="A357" s="52">
        <v>355</v>
      </c>
      <c r="B357" s="53" t="s">
        <v>2428</v>
      </c>
      <c r="C357" s="53" t="s">
        <v>1846</v>
      </c>
      <c r="D357" s="53" t="s">
        <v>678</v>
      </c>
      <c r="E357" s="53" t="s">
        <v>1891</v>
      </c>
      <c r="F357" s="52" t="s">
        <v>2370</v>
      </c>
    </row>
    <row r="358" s="48" customFormat="1" ht="24.95" customHeight="1" spans="1:6">
      <c r="A358" s="52">
        <v>356</v>
      </c>
      <c r="B358" s="53" t="s">
        <v>2429</v>
      </c>
      <c r="C358" s="53" t="s">
        <v>1846</v>
      </c>
      <c r="D358" s="53" t="s">
        <v>678</v>
      </c>
      <c r="E358" s="53" t="s">
        <v>2260</v>
      </c>
      <c r="F358" s="52" t="s">
        <v>2370</v>
      </c>
    </row>
    <row r="359" s="48" customFormat="1" ht="24.95" customHeight="1" spans="1:6">
      <c r="A359" s="52">
        <v>357</v>
      </c>
      <c r="B359" s="53" t="s">
        <v>2430</v>
      </c>
      <c r="C359" s="53" t="s">
        <v>1846</v>
      </c>
      <c r="D359" s="53" t="s">
        <v>678</v>
      </c>
      <c r="E359" s="53" t="s">
        <v>2431</v>
      </c>
      <c r="F359" s="52" t="s">
        <v>2370</v>
      </c>
    </row>
    <row r="360" s="48" customFormat="1" ht="24.95" customHeight="1" spans="1:6">
      <c r="A360" s="52">
        <v>358</v>
      </c>
      <c r="B360" s="53" t="s">
        <v>2432</v>
      </c>
      <c r="C360" s="53" t="s">
        <v>1846</v>
      </c>
      <c r="D360" s="53" t="s">
        <v>678</v>
      </c>
      <c r="E360" s="53" t="s">
        <v>2037</v>
      </c>
      <c r="F360" s="52" t="s">
        <v>2370</v>
      </c>
    </row>
    <row r="361" s="48" customFormat="1" ht="24.95" customHeight="1" spans="1:6">
      <c r="A361" s="52">
        <v>359</v>
      </c>
      <c r="B361" s="53" t="s">
        <v>2433</v>
      </c>
      <c r="C361" s="53" t="s">
        <v>1846</v>
      </c>
      <c r="D361" s="53" t="s">
        <v>678</v>
      </c>
      <c r="E361" s="53" t="s">
        <v>2434</v>
      </c>
      <c r="F361" s="52" t="s">
        <v>2370</v>
      </c>
    </row>
    <row r="362" s="48" customFormat="1" ht="24.95" customHeight="1" spans="1:6">
      <c r="A362" s="52">
        <v>360</v>
      </c>
      <c r="B362" s="53" t="s">
        <v>2435</v>
      </c>
      <c r="C362" s="53" t="s">
        <v>1846</v>
      </c>
      <c r="D362" s="53" t="s">
        <v>678</v>
      </c>
      <c r="E362" s="53" t="s">
        <v>2303</v>
      </c>
      <c r="F362" s="52" t="s">
        <v>2370</v>
      </c>
    </row>
    <row r="363" s="48" customFormat="1" ht="24.95" customHeight="1" spans="1:6">
      <c r="A363" s="52">
        <v>361</v>
      </c>
      <c r="B363" s="53" t="s">
        <v>2436</v>
      </c>
      <c r="C363" s="53" t="s">
        <v>1846</v>
      </c>
      <c r="D363" s="53" t="s">
        <v>678</v>
      </c>
      <c r="E363" s="53" t="s">
        <v>2437</v>
      </c>
      <c r="F363" s="52" t="s">
        <v>2370</v>
      </c>
    </row>
    <row r="364" s="48" customFormat="1" ht="24.95" customHeight="1" spans="1:6">
      <c r="A364" s="52">
        <v>362</v>
      </c>
      <c r="B364" s="53" t="s">
        <v>2438</v>
      </c>
      <c r="C364" s="53" t="s">
        <v>1846</v>
      </c>
      <c r="D364" s="53" t="s">
        <v>678</v>
      </c>
      <c r="E364" s="53" t="s">
        <v>2439</v>
      </c>
      <c r="F364" s="52" t="s">
        <v>2370</v>
      </c>
    </row>
    <row r="365" s="48" customFormat="1" ht="24.95" customHeight="1" spans="1:6">
      <c r="A365" s="52">
        <v>363</v>
      </c>
      <c r="B365" s="53" t="s">
        <v>2440</v>
      </c>
      <c r="C365" s="53" t="s">
        <v>1846</v>
      </c>
      <c r="D365" s="53" t="s">
        <v>678</v>
      </c>
      <c r="E365" s="53" t="s">
        <v>2441</v>
      </c>
      <c r="F365" s="52" t="s">
        <v>2370</v>
      </c>
    </row>
    <row r="366" s="48" customFormat="1" ht="24.95" customHeight="1" spans="1:6">
      <c r="A366" s="52">
        <v>364</v>
      </c>
      <c r="B366" s="53" t="s">
        <v>2442</v>
      </c>
      <c r="C366" s="53" t="s">
        <v>1846</v>
      </c>
      <c r="D366" s="53" t="s">
        <v>678</v>
      </c>
      <c r="E366" s="53" t="s">
        <v>2295</v>
      </c>
      <c r="F366" s="52" t="s">
        <v>2370</v>
      </c>
    </row>
    <row r="367" s="48" customFormat="1" ht="24.95" customHeight="1" spans="1:6">
      <c r="A367" s="52">
        <v>365</v>
      </c>
      <c r="B367" s="53" t="s">
        <v>2443</v>
      </c>
      <c r="C367" s="53" t="s">
        <v>1846</v>
      </c>
      <c r="D367" s="53" t="s">
        <v>678</v>
      </c>
      <c r="E367" s="53" t="s">
        <v>2444</v>
      </c>
      <c r="F367" s="52" t="s">
        <v>2370</v>
      </c>
    </row>
    <row r="368" s="48" customFormat="1" ht="24.95" customHeight="1" spans="1:6">
      <c r="A368" s="52">
        <v>366</v>
      </c>
      <c r="B368" s="53" t="s">
        <v>2445</v>
      </c>
      <c r="C368" s="53" t="s">
        <v>1846</v>
      </c>
      <c r="D368" s="53" t="s">
        <v>678</v>
      </c>
      <c r="E368" s="53" t="s">
        <v>1727</v>
      </c>
      <c r="F368" s="52" t="s">
        <v>2370</v>
      </c>
    </row>
    <row r="369" s="48" customFormat="1" ht="24.95" customHeight="1" spans="1:6">
      <c r="A369" s="52">
        <v>367</v>
      </c>
      <c r="B369" s="53" t="s">
        <v>2446</v>
      </c>
      <c r="C369" s="53" t="s">
        <v>1865</v>
      </c>
      <c r="D369" s="53" t="s">
        <v>678</v>
      </c>
      <c r="E369" s="53" t="s">
        <v>2447</v>
      </c>
      <c r="F369" s="52" t="s">
        <v>2370</v>
      </c>
    </row>
    <row r="370" s="48" customFormat="1" ht="24.95" customHeight="1" spans="1:6">
      <c r="A370" s="52">
        <v>368</v>
      </c>
      <c r="B370" s="53" t="s">
        <v>2448</v>
      </c>
      <c r="C370" s="53" t="s">
        <v>1846</v>
      </c>
      <c r="D370" s="53" t="s">
        <v>678</v>
      </c>
      <c r="E370" s="53" t="s">
        <v>1727</v>
      </c>
      <c r="F370" s="52" t="s">
        <v>2370</v>
      </c>
    </row>
    <row r="371" s="48" customFormat="1" ht="24.95" customHeight="1" spans="1:6">
      <c r="A371" s="52">
        <v>369</v>
      </c>
      <c r="B371" s="53" t="s">
        <v>2449</v>
      </c>
      <c r="C371" s="53" t="s">
        <v>1846</v>
      </c>
      <c r="D371" s="53" t="s">
        <v>678</v>
      </c>
      <c r="E371" s="53" t="s">
        <v>2450</v>
      </c>
      <c r="F371" s="52" t="s">
        <v>2370</v>
      </c>
    </row>
    <row r="372" s="48" customFormat="1" ht="24.95" customHeight="1" spans="1:6">
      <c r="A372" s="52">
        <v>370</v>
      </c>
      <c r="B372" s="53" t="s">
        <v>2451</v>
      </c>
      <c r="C372" s="53" t="s">
        <v>1846</v>
      </c>
      <c r="D372" s="53" t="s">
        <v>678</v>
      </c>
      <c r="E372" s="53" t="s">
        <v>2452</v>
      </c>
      <c r="F372" s="52" t="s">
        <v>2370</v>
      </c>
    </row>
    <row r="373" s="48" customFormat="1" ht="24.95" customHeight="1" spans="1:6">
      <c r="A373" s="52">
        <v>371</v>
      </c>
      <c r="B373" s="53" t="s">
        <v>2453</v>
      </c>
      <c r="C373" s="53" t="s">
        <v>1846</v>
      </c>
      <c r="D373" s="53" t="s">
        <v>678</v>
      </c>
      <c r="E373" s="53" t="s">
        <v>2454</v>
      </c>
      <c r="F373" s="52" t="s">
        <v>2370</v>
      </c>
    </row>
    <row r="374" s="48" customFormat="1" ht="24.95" customHeight="1" spans="1:6">
      <c r="A374" s="52">
        <v>372</v>
      </c>
      <c r="B374" s="53" t="s">
        <v>2455</v>
      </c>
      <c r="C374" s="53" t="s">
        <v>1846</v>
      </c>
      <c r="D374" s="53" t="s">
        <v>678</v>
      </c>
      <c r="E374" s="53" t="s">
        <v>2456</v>
      </c>
      <c r="F374" s="52" t="s">
        <v>2370</v>
      </c>
    </row>
    <row r="375" s="48" customFormat="1" ht="24.95" customHeight="1" spans="1:6">
      <c r="A375" s="52">
        <v>373</v>
      </c>
      <c r="B375" s="53" t="s">
        <v>2457</v>
      </c>
      <c r="C375" s="53" t="s">
        <v>1846</v>
      </c>
      <c r="D375" s="53" t="s">
        <v>678</v>
      </c>
      <c r="E375" s="53" t="s">
        <v>2054</v>
      </c>
      <c r="F375" s="52" t="s">
        <v>2370</v>
      </c>
    </row>
    <row r="376" s="48" customFormat="1" ht="24.95" customHeight="1" spans="1:6">
      <c r="A376" s="52">
        <v>374</v>
      </c>
      <c r="B376" s="53" t="s">
        <v>2458</v>
      </c>
      <c r="C376" s="53" t="s">
        <v>1846</v>
      </c>
      <c r="D376" s="53" t="s">
        <v>678</v>
      </c>
      <c r="E376" s="53" t="s">
        <v>2459</v>
      </c>
      <c r="F376" s="52" t="s">
        <v>2370</v>
      </c>
    </row>
    <row r="377" s="48" customFormat="1" ht="24.95" customHeight="1" spans="1:6">
      <c r="A377" s="52">
        <v>375</v>
      </c>
      <c r="B377" s="53" t="s">
        <v>2460</v>
      </c>
      <c r="C377" s="53" t="s">
        <v>1846</v>
      </c>
      <c r="D377" s="53" t="s">
        <v>678</v>
      </c>
      <c r="E377" s="53" t="s">
        <v>2461</v>
      </c>
      <c r="F377" s="52" t="s">
        <v>2370</v>
      </c>
    </row>
    <row r="378" s="48" customFormat="1" ht="24.95" customHeight="1" spans="1:6">
      <c r="A378" s="52">
        <v>376</v>
      </c>
      <c r="B378" s="53" t="s">
        <v>2462</v>
      </c>
      <c r="C378" s="53" t="s">
        <v>1846</v>
      </c>
      <c r="D378" s="53" t="s">
        <v>678</v>
      </c>
      <c r="E378" s="53" t="s">
        <v>2463</v>
      </c>
      <c r="F378" s="52" t="s">
        <v>2370</v>
      </c>
    </row>
    <row r="379" s="48" customFormat="1" ht="24.95" customHeight="1" spans="1:6">
      <c r="A379" s="52">
        <v>377</v>
      </c>
      <c r="B379" s="53" t="s">
        <v>2464</v>
      </c>
      <c r="C379" s="53" t="s">
        <v>1846</v>
      </c>
      <c r="D379" s="53" t="s">
        <v>678</v>
      </c>
      <c r="E379" s="53" t="s">
        <v>2035</v>
      </c>
      <c r="F379" s="52" t="s">
        <v>2370</v>
      </c>
    </row>
    <row r="380" s="48" customFormat="1" ht="24.95" customHeight="1" spans="1:6">
      <c r="A380" s="52">
        <v>378</v>
      </c>
      <c r="B380" s="53" t="s">
        <v>2465</v>
      </c>
      <c r="C380" s="53" t="s">
        <v>1865</v>
      </c>
      <c r="D380" s="53" t="s">
        <v>678</v>
      </c>
      <c r="E380" s="53" t="s">
        <v>2466</v>
      </c>
      <c r="F380" s="52" t="s">
        <v>2370</v>
      </c>
    </row>
    <row r="381" s="48" customFormat="1" ht="24.95" customHeight="1" spans="1:6">
      <c r="A381" s="52">
        <v>379</v>
      </c>
      <c r="B381" s="53" t="s">
        <v>2467</v>
      </c>
      <c r="C381" s="53" t="s">
        <v>1846</v>
      </c>
      <c r="D381" s="53" t="s">
        <v>678</v>
      </c>
      <c r="E381" s="53" t="s">
        <v>2343</v>
      </c>
      <c r="F381" s="52" t="s">
        <v>2370</v>
      </c>
    </row>
    <row r="382" s="48" customFormat="1" ht="24.95" customHeight="1" spans="1:6">
      <c r="A382" s="52">
        <v>380</v>
      </c>
      <c r="B382" s="53" t="s">
        <v>2468</v>
      </c>
      <c r="C382" s="53" t="s">
        <v>1846</v>
      </c>
      <c r="D382" s="53" t="s">
        <v>678</v>
      </c>
      <c r="E382" s="53" t="s">
        <v>2088</v>
      </c>
      <c r="F382" s="52" t="s">
        <v>2370</v>
      </c>
    </row>
    <row r="383" s="48" customFormat="1" ht="24.95" customHeight="1" spans="1:6">
      <c r="A383" s="52">
        <v>381</v>
      </c>
      <c r="B383" s="53" t="s">
        <v>2469</v>
      </c>
      <c r="C383" s="53" t="s">
        <v>1846</v>
      </c>
      <c r="D383" s="53" t="s">
        <v>678</v>
      </c>
      <c r="E383" s="53" t="s">
        <v>786</v>
      </c>
      <c r="F383" s="52" t="s">
        <v>2370</v>
      </c>
    </row>
    <row r="384" s="48" customFormat="1" ht="24.95" customHeight="1" spans="1:6">
      <c r="A384" s="52">
        <v>382</v>
      </c>
      <c r="B384" s="53" t="s">
        <v>2470</v>
      </c>
      <c r="C384" s="53" t="s">
        <v>1939</v>
      </c>
      <c r="D384" s="53" t="s">
        <v>678</v>
      </c>
      <c r="E384" s="53" t="s">
        <v>2139</v>
      </c>
      <c r="F384" s="52" t="s">
        <v>2370</v>
      </c>
    </row>
    <row r="385" s="48" customFormat="1" ht="24.95" customHeight="1" spans="1:6">
      <c r="A385" s="52">
        <v>383</v>
      </c>
      <c r="B385" s="53" t="s">
        <v>2471</v>
      </c>
      <c r="C385" s="53" t="s">
        <v>1865</v>
      </c>
      <c r="D385" s="53" t="s">
        <v>678</v>
      </c>
      <c r="E385" s="53" t="s">
        <v>2472</v>
      </c>
      <c r="F385" s="52" t="s">
        <v>2370</v>
      </c>
    </row>
    <row r="386" s="48" customFormat="1" ht="24.95" customHeight="1" spans="1:6">
      <c r="A386" s="52">
        <v>384</v>
      </c>
      <c r="B386" s="53" t="s">
        <v>2473</v>
      </c>
      <c r="C386" s="53" t="s">
        <v>1865</v>
      </c>
      <c r="D386" s="53" t="s">
        <v>678</v>
      </c>
      <c r="E386" s="53" t="s">
        <v>1905</v>
      </c>
      <c r="F386" s="52" t="s">
        <v>2370</v>
      </c>
    </row>
    <row r="387" s="48" customFormat="1" ht="24.95" customHeight="1" spans="1:6">
      <c r="A387" s="52">
        <v>385</v>
      </c>
      <c r="B387" s="53" t="s">
        <v>2474</v>
      </c>
      <c r="C387" s="53" t="s">
        <v>1846</v>
      </c>
      <c r="D387" s="53" t="s">
        <v>678</v>
      </c>
      <c r="E387" s="53" t="s">
        <v>1882</v>
      </c>
      <c r="F387" s="52" t="s">
        <v>2370</v>
      </c>
    </row>
    <row r="388" s="48" customFormat="1" ht="24.95" customHeight="1" spans="1:6">
      <c r="A388" s="52">
        <v>386</v>
      </c>
      <c r="B388" s="53" t="s">
        <v>2475</v>
      </c>
      <c r="C388" s="53" t="s">
        <v>1865</v>
      </c>
      <c r="D388" s="53" t="s">
        <v>678</v>
      </c>
      <c r="E388" s="53" t="s">
        <v>2099</v>
      </c>
      <c r="F388" s="52" t="s">
        <v>2370</v>
      </c>
    </row>
    <row r="389" s="48" customFormat="1" ht="24.95" customHeight="1" spans="1:6">
      <c r="A389" s="52">
        <v>387</v>
      </c>
      <c r="B389" s="53" t="s">
        <v>2476</v>
      </c>
      <c r="C389" s="53" t="s">
        <v>1846</v>
      </c>
      <c r="D389" s="53" t="s">
        <v>678</v>
      </c>
      <c r="E389" s="53" t="s">
        <v>2477</v>
      </c>
      <c r="F389" s="52" t="s">
        <v>2370</v>
      </c>
    </row>
    <row r="390" s="48" customFormat="1" ht="24.95" customHeight="1" spans="1:6">
      <c r="A390" s="52">
        <v>388</v>
      </c>
      <c r="B390" s="53" t="s">
        <v>2478</v>
      </c>
      <c r="C390" s="53" t="s">
        <v>1846</v>
      </c>
      <c r="D390" s="53" t="s">
        <v>678</v>
      </c>
      <c r="E390" s="53" t="s">
        <v>2479</v>
      </c>
      <c r="F390" s="52" t="s">
        <v>2370</v>
      </c>
    </row>
    <row r="391" s="48" customFormat="1" ht="24.95" customHeight="1" spans="1:6">
      <c r="A391" s="52">
        <v>389</v>
      </c>
      <c r="B391" s="53" t="s">
        <v>2480</v>
      </c>
      <c r="C391" s="53" t="s">
        <v>1846</v>
      </c>
      <c r="D391" s="53" t="s">
        <v>678</v>
      </c>
      <c r="E391" s="53" t="s">
        <v>2481</v>
      </c>
      <c r="F391" s="52" t="s">
        <v>2370</v>
      </c>
    </row>
    <row r="392" s="48" customFormat="1" ht="24.95" customHeight="1" spans="1:6">
      <c r="A392" s="52">
        <v>390</v>
      </c>
      <c r="B392" s="53" t="s">
        <v>2482</v>
      </c>
      <c r="C392" s="53" t="s">
        <v>1939</v>
      </c>
      <c r="D392" s="53" t="s">
        <v>678</v>
      </c>
      <c r="E392" s="53" t="s">
        <v>2047</v>
      </c>
      <c r="F392" s="52" t="s">
        <v>2370</v>
      </c>
    </row>
    <row r="393" s="48" customFormat="1" ht="24.95" customHeight="1" spans="1:6">
      <c r="A393" s="52">
        <v>391</v>
      </c>
      <c r="B393" s="53" t="s">
        <v>2483</v>
      </c>
      <c r="C393" s="53" t="s">
        <v>1846</v>
      </c>
      <c r="D393" s="53" t="s">
        <v>678</v>
      </c>
      <c r="E393" s="53" t="s">
        <v>2484</v>
      </c>
      <c r="F393" s="52" t="s">
        <v>2370</v>
      </c>
    </row>
    <row r="394" s="48" customFormat="1" ht="24.95" customHeight="1" spans="1:6">
      <c r="A394" s="52">
        <v>392</v>
      </c>
      <c r="B394" s="53" t="s">
        <v>2485</v>
      </c>
      <c r="C394" s="53" t="s">
        <v>1846</v>
      </c>
      <c r="D394" s="53" t="s">
        <v>678</v>
      </c>
      <c r="E394" s="53" t="s">
        <v>2165</v>
      </c>
      <c r="F394" s="52" t="s">
        <v>2370</v>
      </c>
    </row>
    <row r="395" s="48" customFormat="1" ht="24.95" customHeight="1" spans="1:6">
      <c r="A395" s="52">
        <v>393</v>
      </c>
      <c r="B395" s="53" t="s">
        <v>2486</v>
      </c>
      <c r="C395" s="53" t="s">
        <v>1865</v>
      </c>
      <c r="D395" s="53" t="s">
        <v>678</v>
      </c>
      <c r="E395" s="53" t="s">
        <v>2061</v>
      </c>
      <c r="F395" s="52" t="s">
        <v>2370</v>
      </c>
    </row>
    <row r="396" s="48" customFormat="1" ht="24.95" customHeight="1" spans="1:6">
      <c r="A396" s="52">
        <v>394</v>
      </c>
      <c r="B396" s="53" t="s">
        <v>2487</v>
      </c>
      <c r="C396" s="53" t="s">
        <v>1846</v>
      </c>
      <c r="D396" s="53" t="s">
        <v>678</v>
      </c>
      <c r="E396" s="53" t="s">
        <v>1859</v>
      </c>
      <c r="F396" s="52" t="s">
        <v>2370</v>
      </c>
    </row>
    <row r="397" s="48" customFormat="1" ht="24.95" customHeight="1" spans="1:6">
      <c r="A397" s="52">
        <v>395</v>
      </c>
      <c r="B397" s="53" t="s">
        <v>2488</v>
      </c>
      <c r="C397" s="53" t="s">
        <v>1846</v>
      </c>
      <c r="D397" s="53" t="s">
        <v>678</v>
      </c>
      <c r="E397" s="53" t="s">
        <v>2489</v>
      </c>
      <c r="F397" s="52" t="s">
        <v>2370</v>
      </c>
    </row>
    <row r="398" s="48" customFormat="1" ht="24.95" customHeight="1" spans="1:6">
      <c r="A398" s="52">
        <v>396</v>
      </c>
      <c r="B398" s="53" t="s">
        <v>2490</v>
      </c>
      <c r="C398" s="53" t="s">
        <v>1846</v>
      </c>
      <c r="D398" s="53" t="s">
        <v>678</v>
      </c>
      <c r="E398" s="53" t="s">
        <v>2459</v>
      </c>
      <c r="F398" s="52" t="s">
        <v>2370</v>
      </c>
    </row>
    <row r="399" s="48" customFormat="1" ht="24.95" customHeight="1" spans="1:6">
      <c r="A399" s="52">
        <v>397</v>
      </c>
      <c r="B399" s="53" t="s">
        <v>2491</v>
      </c>
      <c r="C399" s="53" t="s">
        <v>1846</v>
      </c>
      <c r="D399" s="53" t="s">
        <v>678</v>
      </c>
      <c r="E399" s="53" t="s">
        <v>2492</v>
      </c>
      <c r="F399" s="52" t="s">
        <v>2370</v>
      </c>
    </row>
    <row r="400" s="48" customFormat="1" ht="24.95" customHeight="1" spans="1:6">
      <c r="A400" s="52">
        <v>398</v>
      </c>
      <c r="B400" s="53" t="s">
        <v>2493</v>
      </c>
      <c r="C400" s="53" t="s">
        <v>1846</v>
      </c>
      <c r="D400" s="53" t="s">
        <v>678</v>
      </c>
      <c r="E400" s="53" t="s">
        <v>1746</v>
      </c>
      <c r="F400" s="52" t="s">
        <v>2370</v>
      </c>
    </row>
    <row r="401" s="48" customFormat="1" ht="24.95" customHeight="1" spans="1:6">
      <c r="A401" s="52">
        <v>399</v>
      </c>
      <c r="B401" s="53" t="s">
        <v>2494</v>
      </c>
      <c r="C401" s="53" t="s">
        <v>1865</v>
      </c>
      <c r="D401" s="53" t="s">
        <v>678</v>
      </c>
      <c r="E401" s="53" t="s">
        <v>2495</v>
      </c>
      <c r="F401" s="52" t="s">
        <v>2370</v>
      </c>
    </row>
    <row r="402" s="48" customFormat="1" ht="24.95" customHeight="1" spans="1:6">
      <c r="A402" s="52">
        <v>400</v>
      </c>
      <c r="B402" s="53" t="s">
        <v>2496</v>
      </c>
      <c r="C402" s="53" t="s">
        <v>1846</v>
      </c>
      <c r="D402" s="53" t="s">
        <v>678</v>
      </c>
      <c r="E402" s="53" t="s">
        <v>2021</v>
      </c>
      <c r="F402" s="52" t="s">
        <v>2370</v>
      </c>
    </row>
    <row r="403" s="48" customFormat="1" ht="24.95" customHeight="1" spans="1:6">
      <c r="A403" s="52">
        <v>401</v>
      </c>
      <c r="B403" s="53" t="s">
        <v>2497</v>
      </c>
      <c r="C403" s="53" t="s">
        <v>1846</v>
      </c>
      <c r="D403" s="53" t="s">
        <v>678</v>
      </c>
      <c r="E403" s="53" t="s">
        <v>2498</v>
      </c>
      <c r="F403" s="52" t="s">
        <v>2370</v>
      </c>
    </row>
    <row r="404" s="48" customFormat="1" ht="24.95" customHeight="1" spans="1:6">
      <c r="A404" s="52">
        <v>402</v>
      </c>
      <c r="B404" s="53" t="s">
        <v>2499</v>
      </c>
      <c r="C404" s="53" t="s">
        <v>1846</v>
      </c>
      <c r="D404" s="53" t="s">
        <v>678</v>
      </c>
      <c r="E404" s="53" t="s">
        <v>2017</v>
      </c>
      <c r="F404" s="52" t="s">
        <v>2370</v>
      </c>
    </row>
    <row r="405" s="48" customFormat="1" ht="24.95" customHeight="1" spans="1:6">
      <c r="A405" s="52">
        <v>403</v>
      </c>
      <c r="B405" s="53" t="s">
        <v>2500</v>
      </c>
      <c r="C405" s="53" t="s">
        <v>1846</v>
      </c>
      <c r="D405" s="53" t="s">
        <v>678</v>
      </c>
      <c r="E405" s="53" t="s">
        <v>1950</v>
      </c>
      <c r="F405" s="52" t="s">
        <v>2370</v>
      </c>
    </row>
    <row r="406" s="48" customFormat="1" ht="24.95" customHeight="1" spans="1:6">
      <c r="A406" s="52">
        <v>404</v>
      </c>
      <c r="B406" s="53" t="s">
        <v>2501</v>
      </c>
      <c r="C406" s="53" t="s">
        <v>1846</v>
      </c>
      <c r="D406" s="53" t="s">
        <v>678</v>
      </c>
      <c r="E406" s="53" t="s">
        <v>2502</v>
      </c>
      <c r="F406" s="52" t="s">
        <v>2370</v>
      </c>
    </row>
    <row r="407" s="48" customFormat="1" ht="24.95" customHeight="1" spans="1:6">
      <c r="A407" s="52">
        <v>405</v>
      </c>
      <c r="B407" s="53" t="s">
        <v>2503</v>
      </c>
      <c r="C407" s="53" t="s">
        <v>1846</v>
      </c>
      <c r="D407" s="53" t="s">
        <v>678</v>
      </c>
      <c r="E407" s="53" t="s">
        <v>2437</v>
      </c>
      <c r="F407" s="52" t="s">
        <v>2370</v>
      </c>
    </row>
    <row r="408" s="48" customFormat="1" ht="24.95" customHeight="1" spans="1:6">
      <c r="A408" s="52">
        <v>406</v>
      </c>
      <c r="B408" s="53" t="s">
        <v>2504</v>
      </c>
      <c r="C408" s="53" t="s">
        <v>1846</v>
      </c>
      <c r="D408" s="53" t="s">
        <v>678</v>
      </c>
      <c r="E408" s="53" t="s">
        <v>1712</v>
      </c>
      <c r="F408" s="52" t="s">
        <v>2370</v>
      </c>
    </row>
    <row r="409" s="48" customFormat="1" ht="24.95" customHeight="1" spans="1:6">
      <c r="A409" s="52">
        <v>407</v>
      </c>
      <c r="B409" s="53" t="s">
        <v>2505</v>
      </c>
      <c r="C409" s="53" t="s">
        <v>2392</v>
      </c>
      <c r="D409" s="53" t="s">
        <v>678</v>
      </c>
      <c r="E409" s="53" t="s">
        <v>2058</v>
      </c>
      <c r="F409" s="52" t="s">
        <v>2370</v>
      </c>
    </row>
    <row r="410" s="48" customFormat="1" ht="24.95" customHeight="1" spans="1:6">
      <c r="A410" s="52">
        <v>408</v>
      </c>
      <c r="B410" s="53" t="s">
        <v>2506</v>
      </c>
      <c r="C410" s="53" t="s">
        <v>1865</v>
      </c>
      <c r="D410" s="53" t="s">
        <v>678</v>
      </c>
      <c r="E410" s="53" t="s">
        <v>2507</v>
      </c>
      <c r="F410" s="52" t="s">
        <v>2370</v>
      </c>
    </row>
    <row r="411" s="48" customFormat="1" ht="24.95" customHeight="1" spans="1:6">
      <c r="A411" s="52">
        <v>409</v>
      </c>
      <c r="B411" s="53" t="s">
        <v>2508</v>
      </c>
      <c r="C411" s="53" t="s">
        <v>1846</v>
      </c>
      <c r="D411" s="53" t="s">
        <v>678</v>
      </c>
      <c r="E411" s="53" t="s">
        <v>2193</v>
      </c>
      <c r="F411" s="52" t="s">
        <v>2370</v>
      </c>
    </row>
    <row r="412" s="48" customFormat="1" ht="24.95" customHeight="1" spans="1:6">
      <c r="A412" s="52">
        <v>410</v>
      </c>
      <c r="B412" s="53" t="s">
        <v>2509</v>
      </c>
      <c r="C412" s="53" t="s">
        <v>1846</v>
      </c>
      <c r="D412" s="53" t="s">
        <v>678</v>
      </c>
      <c r="E412" s="53" t="s">
        <v>1712</v>
      </c>
      <c r="F412" s="52" t="s">
        <v>2370</v>
      </c>
    </row>
    <row r="413" s="48" customFormat="1" ht="24.95" customHeight="1" spans="1:6">
      <c r="A413" s="52">
        <v>411</v>
      </c>
      <c r="B413" s="53" t="s">
        <v>2510</v>
      </c>
      <c r="C413" s="53" t="s">
        <v>1846</v>
      </c>
      <c r="D413" s="53" t="s">
        <v>678</v>
      </c>
      <c r="E413" s="53" t="s">
        <v>1963</v>
      </c>
      <c r="F413" s="52" t="s">
        <v>2370</v>
      </c>
    </row>
    <row r="414" s="48" customFormat="1" ht="24.95" customHeight="1" spans="1:6">
      <c r="A414" s="52">
        <v>412</v>
      </c>
      <c r="B414" s="53" t="s">
        <v>2511</v>
      </c>
      <c r="C414" s="53" t="s">
        <v>1846</v>
      </c>
      <c r="D414" s="53" t="s">
        <v>678</v>
      </c>
      <c r="E414" s="53" t="s">
        <v>2512</v>
      </c>
      <c r="F414" s="52" t="s">
        <v>2370</v>
      </c>
    </row>
    <row r="415" s="48" customFormat="1" ht="24.95" customHeight="1" spans="1:6">
      <c r="A415" s="52">
        <v>413</v>
      </c>
      <c r="B415" s="53" t="s">
        <v>2513</v>
      </c>
      <c r="C415" s="53" t="s">
        <v>1846</v>
      </c>
      <c r="D415" s="53" t="s">
        <v>678</v>
      </c>
      <c r="E415" s="53" t="s">
        <v>2514</v>
      </c>
      <c r="F415" s="52" t="s">
        <v>2370</v>
      </c>
    </row>
    <row r="416" s="48" customFormat="1" ht="24.95" customHeight="1" spans="1:6">
      <c r="A416" s="52">
        <v>414</v>
      </c>
      <c r="B416" s="53" t="s">
        <v>2515</v>
      </c>
      <c r="C416" s="53" t="s">
        <v>1846</v>
      </c>
      <c r="D416" s="53" t="s">
        <v>678</v>
      </c>
      <c r="E416" s="53" t="s">
        <v>1775</v>
      </c>
      <c r="F416" s="52" t="s">
        <v>2370</v>
      </c>
    </row>
    <row r="417" s="48" customFormat="1" ht="24.95" customHeight="1" spans="1:6">
      <c r="A417" s="52">
        <v>415</v>
      </c>
      <c r="B417" s="53" t="s">
        <v>2516</v>
      </c>
      <c r="C417" s="53" t="s">
        <v>1865</v>
      </c>
      <c r="D417" s="53" t="s">
        <v>678</v>
      </c>
      <c r="E417" s="53" t="s">
        <v>2015</v>
      </c>
      <c r="F417" s="52" t="s">
        <v>2370</v>
      </c>
    </row>
    <row r="418" s="48" customFormat="1" ht="24.95" customHeight="1" spans="1:6">
      <c r="A418" s="52">
        <v>416</v>
      </c>
      <c r="B418" s="53" t="s">
        <v>2517</v>
      </c>
      <c r="C418" s="53" t="s">
        <v>1865</v>
      </c>
      <c r="D418" s="53" t="s">
        <v>678</v>
      </c>
      <c r="E418" s="53" t="s">
        <v>2019</v>
      </c>
      <c r="F418" s="52" t="s">
        <v>2370</v>
      </c>
    </row>
    <row r="419" s="48" customFormat="1" ht="24.95" customHeight="1" spans="1:6">
      <c r="A419" s="52">
        <v>417</v>
      </c>
      <c r="B419" s="53" t="s">
        <v>2518</v>
      </c>
      <c r="C419" s="53" t="s">
        <v>1846</v>
      </c>
      <c r="D419" s="53" t="s">
        <v>678</v>
      </c>
      <c r="E419" s="53" t="s">
        <v>2228</v>
      </c>
      <c r="F419" s="52" t="s">
        <v>2370</v>
      </c>
    </row>
    <row r="420" s="48" customFormat="1" ht="24.95" customHeight="1" spans="1:6">
      <c r="A420" s="52">
        <v>418</v>
      </c>
      <c r="B420" s="53" t="s">
        <v>2519</v>
      </c>
      <c r="C420" s="53" t="s">
        <v>1846</v>
      </c>
      <c r="D420" s="53" t="s">
        <v>678</v>
      </c>
      <c r="E420" s="53" t="s">
        <v>1903</v>
      </c>
      <c r="F420" s="52" t="s">
        <v>2370</v>
      </c>
    </row>
    <row r="421" s="48" customFormat="1" ht="24.95" customHeight="1" spans="1:6">
      <c r="A421" s="52">
        <v>419</v>
      </c>
      <c r="B421" s="53" t="s">
        <v>2520</v>
      </c>
      <c r="C421" s="53" t="s">
        <v>1846</v>
      </c>
      <c r="D421" s="53" t="s">
        <v>678</v>
      </c>
      <c r="E421" s="53" t="s">
        <v>2521</v>
      </c>
      <c r="F421" s="52" t="s">
        <v>2370</v>
      </c>
    </row>
    <row r="422" s="48" customFormat="1" ht="24.95" customHeight="1" spans="1:6">
      <c r="A422" s="52">
        <v>420</v>
      </c>
      <c r="B422" s="53" t="s">
        <v>2522</v>
      </c>
      <c r="C422" s="53" t="s">
        <v>1846</v>
      </c>
      <c r="D422" s="53" t="s">
        <v>678</v>
      </c>
      <c r="E422" s="53" t="s">
        <v>2523</v>
      </c>
      <c r="F422" s="52" t="s">
        <v>2370</v>
      </c>
    </row>
    <row r="423" s="48" customFormat="1" ht="24.95" customHeight="1" spans="1:6">
      <c r="A423" s="52">
        <v>421</v>
      </c>
      <c r="B423" s="53" t="s">
        <v>2524</v>
      </c>
      <c r="C423" s="53" t="s">
        <v>1939</v>
      </c>
      <c r="D423" s="53" t="s">
        <v>678</v>
      </c>
      <c r="E423" s="53" t="s">
        <v>2226</v>
      </c>
      <c r="F423" s="52" t="s">
        <v>2370</v>
      </c>
    </row>
    <row r="424" s="48" customFormat="1" ht="24.95" customHeight="1" spans="1:6">
      <c r="A424" s="52">
        <v>422</v>
      </c>
      <c r="B424" s="53" t="s">
        <v>2525</v>
      </c>
      <c r="C424" s="53" t="s">
        <v>1846</v>
      </c>
      <c r="D424" s="53" t="s">
        <v>678</v>
      </c>
      <c r="E424" s="53" t="s">
        <v>2526</v>
      </c>
      <c r="F424" s="52" t="s">
        <v>2370</v>
      </c>
    </row>
    <row r="425" s="48" customFormat="1" ht="24.95" customHeight="1" spans="1:6">
      <c r="A425" s="52">
        <v>423</v>
      </c>
      <c r="B425" s="53" t="s">
        <v>2527</v>
      </c>
      <c r="C425" s="53" t="s">
        <v>1865</v>
      </c>
      <c r="D425" s="53" t="s">
        <v>678</v>
      </c>
      <c r="E425" s="53" t="s">
        <v>2222</v>
      </c>
      <c r="F425" s="52" t="s">
        <v>2370</v>
      </c>
    </row>
    <row r="426" s="48" customFormat="1" ht="24.95" customHeight="1" spans="1:6">
      <c r="A426" s="52">
        <v>424</v>
      </c>
      <c r="B426" s="53" t="s">
        <v>2528</v>
      </c>
      <c r="C426" s="53" t="s">
        <v>1846</v>
      </c>
      <c r="D426" s="53" t="s">
        <v>678</v>
      </c>
      <c r="E426" s="53" t="s">
        <v>2191</v>
      </c>
      <c r="F426" s="52" t="s">
        <v>2370</v>
      </c>
    </row>
    <row r="427" s="48" customFormat="1" ht="24.95" customHeight="1" spans="1:6">
      <c r="A427" s="52">
        <v>425</v>
      </c>
      <c r="B427" s="53" t="s">
        <v>2529</v>
      </c>
      <c r="C427" s="53" t="s">
        <v>1865</v>
      </c>
      <c r="D427" s="53" t="s">
        <v>678</v>
      </c>
      <c r="E427" s="53" t="s">
        <v>2086</v>
      </c>
      <c r="F427" s="52" t="s">
        <v>2370</v>
      </c>
    </row>
    <row r="428" s="48" customFormat="1" ht="24.95" customHeight="1" spans="1:6">
      <c r="A428" s="52">
        <v>426</v>
      </c>
      <c r="B428" s="53" t="s">
        <v>2530</v>
      </c>
      <c r="C428" s="53" t="s">
        <v>1846</v>
      </c>
      <c r="D428" s="53" t="s">
        <v>678</v>
      </c>
      <c r="E428" s="53" t="s">
        <v>2531</v>
      </c>
      <c r="F428" s="52" t="s">
        <v>2370</v>
      </c>
    </row>
    <row r="429" s="48" customFormat="1" ht="24.95" customHeight="1" spans="1:6">
      <c r="A429" s="52">
        <v>427</v>
      </c>
      <c r="B429" s="53" t="s">
        <v>2532</v>
      </c>
      <c r="C429" s="53" t="s">
        <v>1846</v>
      </c>
      <c r="D429" s="53" t="s">
        <v>678</v>
      </c>
      <c r="E429" s="53" t="s">
        <v>2533</v>
      </c>
      <c r="F429" s="52" t="s">
        <v>2370</v>
      </c>
    </row>
    <row r="430" s="48" customFormat="1" ht="24.95" customHeight="1" spans="1:6">
      <c r="A430" s="52">
        <v>428</v>
      </c>
      <c r="B430" s="53" t="s">
        <v>2534</v>
      </c>
      <c r="C430" s="53" t="s">
        <v>1846</v>
      </c>
      <c r="D430" s="53" t="s">
        <v>678</v>
      </c>
      <c r="E430" s="53" t="s">
        <v>2535</v>
      </c>
      <c r="F430" s="52" t="s">
        <v>2370</v>
      </c>
    </row>
    <row r="431" s="48" customFormat="1" ht="24.95" customHeight="1" spans="1:6">
      <c r="A431" s="52">
        <v>429</v>
      </c>
      <c r="B431" s="53" t="s">
        <v>2536</v>
      </c>
      <c r="C431" s="53" t="s">
        <v>1865</v>
      </c>
      <c r="D431" s="53" t="s">
        <v>678</v>
      </c>
      <c r="E431" s="53" t="s">
        <v>2300</v>
      </c>
      <c r="F431" s="52" t="s">
        <v>2370</v>
      </c>
    </row>
    <row r="432" s="48" customFormat="1" ht="24.95" customHeight="1" spans="1:6">
      <c r="A432" s="52">
        <v>430</v>
      </c>
      <c r="B432" s="53" t="s">
        <v>2537</v>
      </c>
      <c r="C432" s="53" t="s">
        <v>1846</v>
      </c>
      <c r="D432" s="53" t="s">
        <v>678</v>
      </c>
      <c r="E432" s="53" t="s">
        <v>1808</v>
      </c>
      <c r="F432" s="52" t="s">
        <v>2370</v>
      </c>
    </row>
    <row r="433" s="48" customFormat="1" ht="24.95" customHeight="1" spans="1:6">
      <c r="A433" s="52">
        <v>431</v>
      </c>
      <c r="B433" s="53" t="s">
        <v>2538</v>
      </c>
      <c r="C433" s="53" t="s">
        <v>1846</v>
      </c>
      <c r="D433" s="53" t="s">
        <v>678</v>
      </c>
      <c r="E433" s="53" t="s">
        <v>2539</v>
      </c>
      <c r="F433" s="52" t="s">
        <v>2370</v>
      </c>
    </row>
    <row r="434" s="48" customFormat="1" ht="24.95" customHeight="1" spans="1:6">
      <c r="A434" s="52">
        <v>432</v>
      </c>
      <c r="B434" s="53" t="s">
        <v>2540</v>
      </c>
      <c r="C434" s="53" t="s">
        <v>1846</v>
      </c>
      <c r="D434" s="53" t="s">
        <v>678</v>
      </c>
      <c r="E434" s="53" t="s">
        <v>2541</v>
      </c>
      <c r="F434" s="52" t="s">
        <v>2370</v>
      </c>
    </row>
    <row r="435" s="48" customFormat="1" ht="24.95" customHeight="1" spans="1:6">
      <c r="A435" s="52">
        <v>433</v>
      </c>
      <c r="B435" s="53" t="s">
        <v>2542</v>
      </c>
      <c r="C435" s="53" t="s">
        <v>1865</v>
      </c>
      <c r="D435" s="53" t="s">
        <v>678</v>
      </c>
      <c r="E435" s="53" t="s">
        <v>2543</v>
      </c>
      <c r="F435" s="52" t="s">
        <v>2370</v>
      </c>
    </row>
    <row r="436" s="48" customFormat="1" ht="24.95" customHeight="1" spans="1:6">
      <c r="A436" s="52">
        <v>434</v>
      </c>
      <c r="B436" s="53" t="s">
        <v>2544</v>
      </c>
      <c r="C436" s="53" t="s">
        <v>1846</v>
      </c>
      <c r="D436" s="53" t="s">
        <v>678</v>
      </c>
      <c r="E436" s="53" t="s">
        <v>1897</v>
      </c>
      <c r="F436" s="52" t="s">
        <v>2370</v>
      </c>
    </row>
    <row r="437" s="48" customFormat="1" ht="24.95" customHeight="1" spans="1:6">
      <c r="A437" s="52">
        <v>435</v>
      </c>
      <c r="B437" s="53" t="s">
        <v>2545</v>
      </c>
      <c r="C437" s="53" t="s">
        <v>1846</v>
      </c>
      <c r="D437" s="53" t="s">
        <v>678</v>
      </c>
      <c r="E437" s="53" t="s">
        <v>2214</v>
      </c>
      <c r="F437" s="52" t="s">
        <v>2370</v>
      </c>
    </row>
    <row r="438" s="48" customFormat="1" ht="24.95" customHeight="1" spans="1:6">
      <c r="A438" s="52">
        <v>436</v>
      </c>
      <c r="B438" s="53" t="s">
        <v>2546</v>
      </c>
      <c r="C438" s="53" t="s">
        <v>1846</v>
      </c>
      <c r="D438" s="53" t="s">
        <v>678</v>
      </c>
      <c r="E438" s="53" t="s">
        <v>2137</v>
      </c>
      <c r="F438" s="52" t="s">
        <v>2370</v>
      </c>
    </row>
    <row r="439" s="48" customFormat="1" ht="24.95" customHeight="1" spans="1:6">
      <c r="A439" s="52">
        <v>437</v>
      </c>
      <c r="B439" s="53" t="s">
        <v>2547</v>
      </c>
      <c r="C439" s="53" t="s">
        <v>1846</v>
      </c>
      <c r="D439" s="53" t="s">
        <v>678</v>
      </c>
      <c r="E439" s="53" t="s">
        <v>2548</v>
      </c>
      <c r="F439" s="52" t="s">
        <v>2370</v>
      </c>
    </row>
    <row r="440" s="48" customFormat="1" ht="24.95" customHeight="1" spans="1:6">
      <c r="A440" s="52">
        <v>438</v>
      </c>
      <c r="B440" s="53" t="s">
        <v>2549</v>
      </c>
      <c r="C440" s="53" t="s">
        <v>1846</v>
      </c>
      <c r="D440" s="53" t="s">
        <v>678</v>
      </c>
      <c r="E440" s="53" t="s">
        <v>2019</v>
      </c>
      <c r="F440" s="52" t="s">
        <v>2370</v>
      </c>
    </row>
    <row r="441" s="48" customFormat="1" ht="24.95" customHeight="1" spans="1:6">
      <c r="A441" s="52">
        <v>439</v>
      </c>
      <c r="B441" s="53" t="s">
        <v>2550</v>
      </c>
      <c r="C441" s="53" t="s">
        <v>1846</v>
      </c>
      <c r="D441" s="53" t="s">
        <v>678</v>
      </c>
      <c r="E441" s="53" t="s">
        <v>2551</v>
      </c>
      <c r="F441" s="52" t="s">
        <v>2370</v>
      </c>
    </row>
    <row r="442" s="48" customFormat="1" ht="24.95" customHeight="1" spans="1:6">
      <c r="A442" s="52">
        <v>440</v>
      </c>
      <c r="B442" s="53" t="s">
        <v>2552</v>
      </c>
      <c r="C442" s="53" t="s">
        <v>1846</v>
      </c>
      <c r="D442" s="53" t="s">
        <v>678</v>
      </c>
      <c r="E442" s="53" t="s">
        <v>2177</v>
      </c>
      <c r="F442" s="52" t="s">
        <v>2370</v>
      </c>
    </row>
    <row r="443" s="48" customFormat="1" ht="24.95" customHeight="1" spans="1:6">
      <c r="A443" s="52">
        <v>441</v>
      </c>
      <c r="B443" s="53" t="s">
        <v>2553</v>
      </c>
      <c r="C443" s="53" t="s">
        <v>2392</v>
      </c>
      <c r="D443" s="53" t="s">
        <v>678</v>
      </c>
      <c r="E443" s="53" t="s">
        <v>1956</v>
      </c>
      <c r="F443" s="52" t="s">
        <v>2370</v>
      </c>
    </row>
    <row r="444" s="48" customFormat="1" ht="24.95" customHeight="1" spans="1:6">
      <c r="A444" s="52">
        <v>442</v>
      </c>
      <c r="B444" s="53" t="s">
        <v>2554</v>
      </c>
      <c r="C444" s="53" t="s">
        <v>1846</v>
      </c>
      <c r="D444" s="53" t="s">
        <v>678</v>
      </c>
      <c r="E444" s="53" t="s">
        <v>1895</v>
      </c>
      <c r="F444" s="52" t="s">
        <v>2370</v>
      </c>
    </row>
    <row r="445" s="48" customFormat="1" ht="24.95" customHeight="1" spans="1:6">
      <c r="A445" s="52">
        <v>443</v>
      </c>
      <c r="B445" s="53" t="s">
        <v>2555</v>
      </c>
      <c r="C445" s="53" t="s">
        <v>1846</v>
      </c>
      <c r="D445" s="53" t="s">
        <v>678</v>
      </c>
      <c r="E445" s="53" t="s">
        <v>2556</v>
      </c>
      <c r="F445" s="52" t="s">
        <v>2370</v>
      </c>
    </row>
    <row r="446" s="48" customFormat="1" ht="24.95" customHeight="1" spans="1:6">
      <c r="A446" s="52">
        <v>444</v>
      </c>
      <c r="B446" s="53" t="s">
        <v>2557</v>
      </c>
      <c r="C446" s="53" t="s">
        <v>1846</v>
      </c>
      <c r="D446" s="53" t="s">
        <v>678</v>
      </c>
      <c r="E446" s="53" t="s">
        <v>2558</v>
      </c>
      <c r="F446" s="52" t="s">
        <v>2370</v>
      </c>
    </row>
    <row r="447" s="48" customFormat="1" ht="24.95" customHeight="1" spans="1:6">
      <c r="A447" s="52">
        <v>445</v>
      </c>
      <c r="B447" s="53" t="s">
        <v>2559</v>
      </c>
      <c r="C447" s="53" t="s">
        <v>1846</v>
      </c>
      <c r="D447" s="53" t="s">
        <v>678</v>
      </c>
      <c r="E447" s="53" t="s">
        <v>1799</v>
      </c>
      <c r="F447" s="52" t="s">
        <v>2370</v>
      </c>
    </row>
    <row r="448" s="48" customFormat="1" ht="24.95" customHeight="1" spans="1:6">
      <c r="A448" s="52">
        <v>446</v>
      </c>
      <c r="B448" s="53" t="s">
        <v>2560</v>
      </c>
      <c r="C448" s="53" t="s">
        <v>1846</v>
      </c>
      <c r="D448" s="53" t="s">
        <v>678</v>
      </c>
      <c r="E448" s="53" t="s">
        <v>2561</v>
      </c>
      <c r="F448" s="52" t="s">
        <v>2370</v>
      </c>
    </row>
    <row r="449" s="48" customFormat="1" ht="24.95" customHeight="1" spans="1:6">
      <c r="A449" s="52">
        <v>447</v>
      </c>
      <c r="B449" s="53" t="s">
        <v>2562</v>
      </c>
      <c r="C449" s="53" t="s">
        <v>1846</v>
      </c>
      <c r="D449" s="53" t="s">
        <v>678</v>
      </c>
      <c r="E449" s="53" t="s">
        <v>1870</v>
      </c>
      <c r="F449" s="52" t="s">
        <v>2370</v>
      </c>
    </row>
    <row r="450" s="48" customFormat="1" ht="24.95" customHeight="1" spans="1:6">
      <c r="A450" s="52">
        <v>448</v>
      </c>
      <c r="B450" s="53" t="s">
        <v>2563</v>
      </c>
      <c r="C450" s="53" t="s">
        <v>1865</v>
      </c>
      <c r="D450" s="53" t="s">
        <v>678</v>
      </c>
      <c r="E450" s="53" t="s">
        <v>1655</v>
      </c>
      <c r="F450" s="52" t="s">
        <v>2370</v>
      </c>
    </row>
    <row r="451" s="48" customFormat="1" ht="24.95" customHeight="1" spans="1:6">
      <c r="A451" s="52">
        <v>449</v>
      </c>
      <c r="B451" s="53" t="s">
        <v>2564</v>
      </c>
      <c r="C451" s="53" t="s">
        <v>1846</v>
      </c>
      <c r="D451" s="53" t="s">
        <v>678</v>
      </c>
      <c r="E451" s="53" t="s">
        <v>2441</v>
      </c>
      <c r="F451" s="52" t="s">
        <v>2370</v>
      </c>
    </row>
    <row r="452" s="48" customFormat="1" ht="24.95" customHeight="1" spans="1:6">
      <c r="A452" s="52">
        <v>450</v>
      </c>
      <c r="B452" s="53" t="s">
        <v>2565</v>
      </c>
      <c r="C452" s="53" t="s">
        <v>1846</v>
      </c>
      <c r="D452" s="53" t="s">
        <v>678</v>
      </c>
      <c r="E452" s="53" t="s">
        <v>1940</v>
      </c>
      <c r="F452" s="52" t="s">
        <v>2370</v>
      </c>
    </row>
    <row r="453" s="48" customFormat="1" ht="24.95" customHeight="1" spans="1:6">
      <c r="A453" s="52">
        <v>451</v>
      </c>
      <c r="B453" s="53" t="s">
        <v>2566</v>
      </c>
      <c r="C453" s="53" t="s">
        <v>1846</v>
      </c>
      <c r="D453" s="53" t="s">
        <v>678</v>
      </c>
      <c r="E453" s="53" t="s">
        <v>2006</v>
      </c>
      <c r="F453" s="52" t="s">
        <v>2370</v>
      </c>
    </row>
    <row r="454" s="48" customFormat="1" ht="24.95" customHeight="1" spans="1:6">
      <c r="A454" s="52">
        <v>452</v>
      </c>
      <c r="B454" s="53" t="s">
        <v>2567</v>
      </c>
      <c r="C454" s="53" t="s">
        <v>1846</v>
      </c>
      <c r="D454" s="53" t="s">
        <v>678</v>
      </c>
      <c r="E454" s="53" t="s">
        <v>2568</v>
      </c>
      <c r="F454" s="52" t="s">
        <v>2370</v>
      </c>
    </row>
    <row r="455" s="48" customFormat="1" ht="24.95" customHeight="1" spans="1:6">
      <c r="A455" s="52">
        <v>453</v>
      </c>
      <c r="B455" s="53" t="s">
        <v>2569</v>
      </c>
      <c r="C455" s="53" t="s">
        <v>1865</v>
      </c>
      <c r="D455" s="53" t="s">
        <v>678</v>
      </c>
      <c r="E455" s="53" t="s">
        <v>2071</v>
      </c>
      <c r="F455" s="52" t="s">
        <v>2370</v>
      </c>
    </row>
    <row r="456" s="48" customFormat="1" ht="24.95" customHeight="1" spans="1:6">
      <c r="A456" s="52">
        <v>454</v>
      </c>
      <c r="B456" s="53" t="s">
        <v>2570</v>
      </c>
      <c r="C456" s="53" t="s">
        <v>1846</v>
      </c>
      <c r="D456" s="53" t="s">
        <v>678</v>
      </c>
      <c r="E456" s="53" t="s">
        <v>2054</v>
      </c>
      <c r="F456" s="52" t="s">
        <v>2370</v>
      </c>
    </row>
    <row r="457" s="48" customFormat="1" ht="24.95" customHeight="1" spans="1:6">
      <c r="A457" s="52">
        <v>455</v>
      </c>
      <c r="B457" s="53" t="s">
        <v>2571</v>
      </c>
      <c r="C457" s="53" t="s">
        <v>1846</v>
      </c>
      <c r="D457" s="53" t="s">
        <v>678</v>
      </c>
      <c r="E457" s="53" t="s">
        <v>2572</v>
      </c>
      <c r="F457" s="52" t="s">
        <v>2370</v>
      </c>
    </row>
    <row r="458" s="48" customFormat="1" ht="24.95" customHeight="1" spans="1:6">
      <c r="A458" s="52">
        <v>456</v>
      </c>
      <c r="B458" s="53" t="s">
        <v>2573</v>
      </c>
      <c r="C458" s="53" t="s">
        <v>1846</v>
      </c>
      <c r="D458" s="53" t="s">
        <v>678</v>
      </c>
      <c r="E458" s="53" t="s">
        <v>1031</v>
      </c>
      <c r="F458" s="52" t="s">
        <v>2370</v>
      </c>
    </row>
    <row r="459" s="48" customFormat="1" ht="24.95" customHeight="1" spans="1:6">
      <c r="A459" s="52">
        <v>457</v>
      </c>
      <c r="B459" s="53" t="s">
        <v>2574</v>
      </c>
      <c r="C459" s="53" t="s">
        <v>1939</v>
      </c>
      <c r="D459" s="53" t="s">
        <v>678</v>
      </c>
      <c r="E459" s="53" t="s">
        <v>2575</v>
      </c>
      <c r="F459" s="52" t="s">
        <v>2370</v>
      </c>
    </row>
    <row r="460" s="48" customFormat="1" ht="24.95" customHeight="1" spans="1:6">
      <c r="A460" s="52">
        <v>458</v>
      </c>
      <c r="B460" s="53" t="s">
        <v>2576</v>
      </c>
      <c r="C460" s="53" t="s">
        <v>1846</v>
      </c>
      <c r="D460" s="53" t="s">
        <v>678</v>
      </c>
      <c r="E460" s="53" t="s">
        <v>2577</v>
      </c>
      <c r="F460" s="52" t="s">
        <v>2370</v>
      </c>
    </row>
    <row r="461" s="48" customFormat="1" ht="24.95" customHeight="1" spans="1:6">
      <c r="A461" s="52">
        <v>459</v>
      </c>
      <c r="B461" s="53" t="s">
        <v>2578</v>
      </c>
      <c r="C461" s="53" t="s">
        <v>1846</v>
      </c>
      <c r="D461" s="53" t="s">
        <v>678</v>
      </c>
      <c r="E461" s="53" t="s">
        <v>2209</v>
      </c>
      <c r="F461" s="52" t="s">
        <v>2370</v>
      </c>
    </row>
    <row r="462" s="48" customFormat="1" ht="24.95" customHeight="1" spans="1:6">
      <c r="A462" s="52">
        <v>460</v>
      </c>
      <c r="B462" s="53" t="s">
        <v>2579</v>
      </c>
      <c r="C462" s="53" t="s">
        <v>1865</v>
      </c>
      <c r="D462" s="53" t="s">
        <v>678</v>
      </c>
      <c r="E462" s="53" t="s">
        <v>2580</v>
      </c>
      <c r="F462" s="52" t="s">
        <v>2370</v>
      </c>
    </row>
    <row r="463" s="48" customFormat="1" ht="24.95" customHeight="1" spans="1:6">
      <c r="A463" s="52">
        <v>461</v>
      </c>
      <c r="B463" s="53" t="s">
        <v>2581</v>
      </c>
      <c r="C463" s="53" t="s">
        <v>1865</v>
      </c>
      <c r="D463" s="53" t="s">
        <v>678</v>
      </c>
      <c r="E463" s="53" t="s">
        <v>1655</v>
      </c>
      <c r="F463" s="52" t="s">
        <v>2370</v>
      </c>
    </row>
    <row r="464" s="48" customFormat="1" ht="24.95" customHeight="1" spans="1:6">
      <c r="A464" s="52">
        <v>462</v>
      </c>
      <c r="B464" s="53" t="s">
        <v>2582</v>
      </c>
      <c r="C464" s="53" t="s">
        <v>1846</v>
      </c>
      <c r="D464" s="53" t="s">
        <v>678</v>
      </c>
      <c r="E464" s="53" t="s">
        <v>2583</v>
      </c>
      <c r="F464" s="52" t="s">
        <v>2370</v>
      </c>
    </row>
    <row r="465" s="48" customFormat="1" ht="24.95" customHeight="1" spans="1:6">
      <c r="A465" s="52">
        <v>463</v>
      </c>
      <c r="B465" s="53" t="s">
        <v>2584</v>
      </c>
      <c r="C465" s="53" t="s">
        <v>1846</v>
      </c>
      <c r="D465" s="53" t="s">
        <v>678</v>
      </c>
      <c r="E465" s="53" t="s">
        <v>2585</v>
      </c>
      <c r="F465" s="52" t="s">
        <v>2370</v>
      </c>
    </row>
    <row r="466" s="48" customFormat="1" ht="24.95" customHeight="1" spans="1:6">
      <c r="A466" s="52">
        <v>464</v>
      </c>
      <c r="B466" s="53" t="s">
        <v>2586</v>
      </c>
      <c r="C466" s="53" t="s">
        <v>1846</v>
      </c>
      <c r="D466" s="53" t="s">
        <v>678</v>
      </c>
      <c r="E466" s="53" t="s">
        <v>2587</v>
      </c>
      <c r="F466" s="52" t="s">
        <v>2370</v>
      </c>
    </row>
    <row r="467" s="48" customFormat="1" ht="24.95" customHeight="1" spans="1:6">
      <c r="A467" s="52">
        <v>465</v>
      </c>
      <c r="B467" s="53" t="s">
        <v>2588</v>
      </c>
      <c r="C467" s="53" t="s">
        <v>1939</v>
      </c>
      <c r="D467" s="53" t="s">
        <v>678</v>
      </c>
      <c r="E467" s="53" t="s">
        <v>2589</v>
      </c>
      <c r="F467" s="52" t="s">
        <v>2370</v>
      </c>
    </row>
    <row r="468" s="48" customFormat="1" ht="24.95" customHeight="1" spans="1:6">
      <c r="A468" s="52">
        <v>466</v>
      </c>
      <c r="B468" s="53" t="s">
        <v>2590</v>
      </c>
      <c r="C468" s="53" t="s">
        <v>1846</v>
      </c>
      <c r="D468" s="53" t="s">
        <v>678</v>
      </c>
      <c r="E468" s="53" t="s">
        <v>2591</v>
      </c>
      <c r="F468" s="52" t="s">
        <v>2370</v>
      </c>
    </row>
    <row r="469" s="48" customFormat="1" ht="24.95" customHeight="1" spans="1:6">
      <c r="A469" s="52">
        <v>467</v>
      </c>
      <c r="B469" s="53" t="s">
        <v>2592</v>
      </c>
      <c r="C469" s="53" t="s">
        <v>1846</v>
      </c>
      <c r="D469" s="53" t="s">
        <v>678</v>
      </c>
      <c r="E469" s="53" t="s">
        <v>2015</v>
      </c>
      <c r="F469" s="52" t="s">
        <v>2370</v>
      </c>
    </row>
    <row r="470" s="48" customFormat="1" ht="24.95" customHeight="1" spans="1:6">
      <c r="A470" s="52">
        <v>468</v>
      </c>
      <c r="B470" s="53" t="s">
        <v>2593</v>
      </c>
      <c r="C470" s="53" t="s">
        <v>1846</v>
      </c>
      <c r="D470" s="53" t="s">
        <v>678</v>
      </c>
      <c r="E470" s="53" t="s">
        <v>2594</v>
      </c>
      <c r="F470" s="52" t="s">
        <v>2370</v>
      </c>
    </row>
    <row r="471" s="48" customFormat="1" ht="24.95" customHeight="1" spans="1:6">
      <c r="A471" s="52">
        <v>469</v>
      </c>
      <c r="B471" s="53" t="s">
        <v>1195</v>
      </c>
      <c r="C471" s="53" t="s">
        <v>1846</v>
      </c>
      <c r="D471" s="53" t="s">
        <v>678</v>
      </c>
      <c r="E471" s="53" t="s">
        <v>2173</v>
      </c>
      <c r="F471" s="52" t="s">
        <v>2370</v>
      </c>
    </row>
    <row r="472" s="48" customFormat="1" ht="24.95" customHeight="1" spans="1:6">
      <c r="A472" s="52">
        <v>470</v>
      </c>
      <c r="B472" s="53" t="s">
        <v>2595</v>
      </c>
      <c r="C472" s="53" t="s">
        <v>1865</v>
      </c>
      <c r="D472" s="53" t="s">
        <v>678</v>
      </c>
      <c r="E472" s="53" t="s">
        <v>2596</v>
      </c>
      <c r="F472" s="52" t="s">
        <v>2370</v>
      </c>
    </row>
    <row r="473" s="48" customFormat="1" ht="24.95" customHeight="1" spans="1:6">
      <c r="A473" s="52">
        <v>471</v>
      </c>
      <c r="B473" s="53" t="s">
        <v>2597</v>
      </c>
      <c r="C473" s="53" t="s">
        <v>1846</v>
      </c>
      <c r="D473" s="53" t="s">
        <v>678</v>
      </c>
      <c r="E473" s="53" t="s">
        <v>2598</v>
      </c>
      <c r="F473" s="52" t="s">
        <v>2370</v>
      </c>
    </row>
    <row r="474" s="48" customFormat="1" ht="24.95" customHeight="1" spans="1:6">
      <c r="A474" s="52">
        <v>472</v>
      </c>
      <c r="B474" s="53" t="s">
        <v>2599</v>
      </c>
      <c r="C474" s="53" t="s">
        <v>1846</v>
      </c>
      <c r="D474" s="53" t="s">
        <v>678</v>
      </c>
      <c r="E474" s="53" t="s">
        <v>2600</v>
      </c>
      <c r="F474" s="52" t="s">
        <v>2370</v>
      </c>
    </row>
    <row r="475" s="48" customFormat="1" ht="24.95" customHeight="1" spans="1:6">
      <c r="A475" s="52">
        <v>473</v>
      </c>
      <c r="B475" s="53" t="s">
        <v>2601</v>
      </c>
      <c r="C475" s="53" t="s">
        <v>1846</v>
      </c>
      <c r="D475" s="53" t="s">
        <v>678</v>
      </c>
      <c r="E475" s="53" t="s">
        <v>1968</v>
      </c>
      <c r="F475" s="52" t="s">
        <v>2370</v>
      </c>
    </row>
    <row r="476" s="48" customFormat="1" ht="24.95" customHeight="1" spans="1:6">
      <c r="A476" s="52">
        <v>474</v>
      </c>
      <c r="B476" s="53" t="s">
        <v>2602</v>
      </c>
      <c r="C476" s="53" t="s">
        <v>1846</v>
      </c>
      <c r="D476" s="53" t="s">
        <v>678</v>
      </c>
      <c r="E476" s="53" t="s">
        <v>2603</v>
      </c>
      <c r="F476" s="52" t="s">
        <v>2370</v>
      </c>
    </row>
    <row r="477" s="48" customFormat="1" ht="24.95" customHeight="1" spans="1:6">
      <c r="A477" s="52">
        <v>475</v>
      </c>
      <c r="B477" s="53" t="s">
        <v>2604</v>
      </c>
      <c r="C477" s="53" t="s">
        <v>1846</v>
      </c>
      <c r="D477" s="53" t="s">
        <v>678</v>
      </c>
      <c r="E477" s="53" t="s">
        <v>2605</v>
      </c>
      <c r="F477" s="52" t="s">
        <v>2370</v>
      </c>
    </row>
    <row r="478" s="48" customFormat="1" ht="24.95" customHeight="1" spans="1:6">
      <c r="A478" s="52">
        <v>476</v>
      </c>
      <c r="B478" s="53" t="s">
        <v>2606</v>
      </c>
      <c r="C478" s="53" t="s">
        <v>1846</v>
      </c>
      <c r="D478" s="53" t="s">
        <v>678</v>
      </c>
      <c r="E478" s="53" t="s">
        <v>2058</v>
      </c>
      <c r="F478" s="52" t="s">
        <v>2370</v>
      </c>
    </row>
    <row r="479" s="48" customFormat="1" ht="24.95" customHeight="1" spans="1:6">
      <c r="A479" s="52">
        <v>477</v>
      </c>
      <c r="B479" s="53" t="s">
        <v>2607</v>
      </c>
      <c r="C479" s="53" t="s">
        <v>1846</v>
      </c>
      <c r="D479" s="53" t="s">
        <v>678</v>
      </c>
      <c r="E479" s="53" t="s">
        <v>2608</v>
      </c>
      <c r="F479" s="52" t="s">
        <v>2370</v>
      </c>
    </row>
    <row r="480" s="48" customFormat="1" ht="24.95" customHeight="1" spans="1:6">
      <c r="A480" s="52">
        <v>478</v>
      </c>
      <c r="B480" s="53" t="s">
        <v>2609</v>
      </c>
      <c r="C480" s="53" t="s">
        <v>1939</v>
      </c>
      <c r="D480" s="53" t="s">
        <v>678</v>
      </c>
      <c r="E480" s="53" t="s">
        <v>2450</v>
      </c>
      <c r="F480" s="52" t="s">
        <v>2370</v>
      </c>
    </row>
    <row r="481" s="48" customFormat="1" ht="24.95" customHeight="1" spans="1:6">
      <c r="A481" s="52">
        <v>479</v>
      </c>
      <c r="B481" s="53" t="s">
        <v>2610</v>
      </c>
      <c r="C481" s="53" t="s">
        <v>1846</v>
      </c>
      <c r="D481" s="53" t="s">
        <v>678</v>
      </c>
      <c r="E481" s="53" t="s">
        <v>2611</v>
      </c>
      <c r="F481" s="52" t="s">
        <v>2370</v>
      </c>
    </row>
    <row r="482" s="48" customFormat="1" ht="24.95" customHeight="1" spans="1:6">
      <c r="A482" s="52">
        <v>480</v>
      </c>
      <c r="B482" s="53" t="s">
        <v>2612</v>
      </c>
      <c r="C482" s="53" t="s">
        <v>1865</v>
      </c>
      <c r="D482" s="53" t="s">
        <v>678</v>
      </c>
      <c r="E482" s="53" t="s">
        <v>2613</v>
      </c>
      <c r="F482" s="52" t="s">
        <v>2370</v>
      </c>
    </row>
    <row r="483" s="48" customFormat="1" ht="24.95" customHeight="1" spans="1:6">
      <c r="A483" s="52">
        <v>481</v>
      </c>
      <c r="B483" s="53" t="s">
        <v>2614</v>
      </c>
      <c r="C483" s="53" t="s">
        <v>1865</v>
      </c>
      <c r="D483" s="53" t="s">
        <v>678</v>
      </c>
      <c r="E483" s="53" t="s">
        <v>2156</v>
      </c>
      <c r="F483" s="52" t="s">
        <v>2370</v>
      </c>
    </row>
    <row r="484" s="48" customFormat="1" ht="24.95" customHeight="1" spans="1:6">
      <c r="A484" s="52">
        <v>482</v>
      </c>
      <c r="B484" s="53" t="s">
        <v>2615</v>
      </c>
      <c r="C484" s="53" t="s">
        <v>1846</v>
      </c>
      <c r="D484" s="53" t="s">
        <v>678</v>
      </c>
      <c r="E484" s="53" t="s">
        <v>2541</v>
      </c>
      <c r="F484" s="52" t="s">
        <v>2370</v>
      </c>
    </row>
    <row r="485" s="48" customFormat="1" ht="24.95" customHeight="1" spans="1:6">
      <c r="A485" s="52">
        <v>483</v>
      </c>
      <c r="B485" s="53" t="s">
        <v>2616</v>
      </c>
      <c r="C485" s="53" t="s">
        <v>1846</v>
      </c>
      <c r="D485" s="53" t="s">
        <v>678</v>
      </c>
      <c r="E485" s="53" t="s">
        <v>2617</v>
      </c>
      <c r="F485" s="52" t="s">
        <v>2370</v>
      </c>
    </row>
    <row r="486" s="48" customFormat="1" ht="24.95" customHeight="1" spans="1:6">
      <c r="A486" s="52">
        <v>484</v>
      </c>
      <c r="B486" s="53" t="s">
        <v>2618</v>
      </c>
      <c r="C486" s="53" t="s">
        <v>1846</v>
      </c>
      <c r="D486" s="53" t="s">
        <v>678</v>
      </c>
      <c r="E486" s="53" t="s">
        <v>2619</v>
      </c>
      <c r="F486" s="52" t="s">
        <v>2370</v>
      </c>
    </row>
    <row r="487" s="48" customFormat="1" ht="24.95" customHeight="1" spans="1:6">
      <c r="A487" s="52">
        <v>485</v>
      </c>
      <c r="B487" s="53" t="s">
        <v>2620</v>
      </c>
      <c r="C487" s="53" t="s">
        <v>1846</v>
      </c>
      <c r="D487" s="53" t="s">
        <v>678</v>
      </c>
      <c r="E487" s="53" t="s">
        <v>2122</v>
      </c>
      <c r="F487" s="52" t="s">
        <v>2370</v>
      </c>
    </row>
    <row r="488" s="48" customFormat="1" ht="24.95" customHeight="1" spans="1:6">
      <c r="A488" s="52">
        <v>486</v>
      </c>
      <c r="B488" s="53" t="s">
        <v>2621</v>
      </c>
      <c r="C488" s="53" t="s">
        <v>1846</v>
      </c>
      <c r="D488" s="53" t="s">
        <v>678</v>
      </c>
      <c r="E488" s="53" t="s">
        <v>1893</v>
      </c>
      <c r="F488" s="52" t="s">
        <v>2370</v>
      </c>
    </row>
    <row r="489" s="48" customFormat="1" ht="24.95" customHeight="1" spans="1:6">
      <c r="A489" s="52">
        <v>487</v>
      </c>
      <c r="B489" s="53" t="s">
        <v>2622</v>
      </c>
      <c r="C489" s="53" t="s">
        <v>1846</v>
      </c>
      <c r="D489" s="53" t="s">
        <v>678</v>
      </c>
      <c r="E489" s="53" t="s">
        <v>2142</v>
      </c>
      <c r="F489" s="52" t="s">
        <v>2370</v>
      </c>
    </row>
    <row r="490" s="48" customFormat="1" ht="24.95" customHeight="1" spans="1:6">
      <c r="A490" s="52">
        <v>488</v>
      </c>
      <c r="B490" s="53" t="s">
        <v>2623</v>
      </c>
      <c r="C490" s="53" t="s">
        <v>1846</v>
      </c>
      <c r="D490" s="53" t="s">
        <v>678</v>
      </c>
      <c r="E490" s="53" t="s">
        <v>2624</v>
      </c>
      <c r="F490" s="52" t="s">
        <v>2370</v>
      </c>
    </row>
    <row r="491" s="48" customFormat="1" ht="24.95" customHeight="1" spans="1:6">
      <c r="A491" s="52">
        <v>489</v>
      </c>
      <c r="B491" s="53" t="s">
        <v>2625</v>
      </c>
      <c r="C491" s="53" t="s">
        <v>1846</v>
      </c>
      <c r="D491" s="53" t="s">
        <v>678</v>
      </c>
      <c r="E491" s="53" t="s">
        <v>2624</v>
      </c>
      <c r="F491" s="52" t="s">
        <v>2370</v>
      </c>
    </row>
    <row r="492" s="48" customFormat="1" ht="24.95" customHeight="1" spans="1:6">
      <c r="A492" s="52">
        <v>490</v>
      </c>
      <c r="B492" s="53" t="s">
        <v>2626</v>
      </c>
      <c r="C492" s="53" t="s">
        <v>1939</v>
      </c>
      <c r="D492" s="53" t="s">
        <v>678</v>
      </c>
      <c r="E492" s="53" t="s">
        <v>2627</v>
      </c>
      <c r="F492" s="52" t="s">
        <v>2370</v>
      </c>
    </row>
    <row r="493" s="48" customFormat="1" ht="24.95" customHeight="1" spans="1:6">
      <c r="A493" s="52">
        <v>491</v>
      </c>
      <c r="B493" s="53" t="s">
        <v>2628</v>
      </c>
      <c r="C493" s="53" t="s">
        <v>1846</v>
      </c>
      <c r="D493" s="53" t="s">
        <v>678</v>
      </c>
      <c r="E493" s="53" t="s">
        <v>1852</v>
      </c>
      <c r="F493" s="52" t="s">
        <v>2370</v>
      </c>
    </row>
    <row r="494" s="48" customFormat="1" ht="24.95" customHeight="1" spans="1:6">
      <c r="A494" s="52">
        <v>492</v>
      </c>
      <c r="B494" s="53" t="s">
        <v>2629</v>
      </c>
      <c r="C494" s="53" t="s">
        <v>1846</v>
      </c>
      <c r="D494" s="53" t="s">
        <v>678</v>
      </c>
      <c r="E494" s="53" t="s">
        <v>1995</v>
      </c>
      <c r="F494" s="52" t="s">
        <v>2370</v>
      </c>
    </row>
    <row r="495" s="48" customFormat="1" ht="24.95" customHeight="1" spans="1:6">
      <c r="A495" s="52">
        <v>493</v>
      </c>
      <c r="B495" s="53" t="s">
        <v>2630</v>
      </c>
      <c r="C495" s="53" t="s">
        <v>1846</v>
      </c>
      <c r="D495" s="53" t="s">
        <v>678</v>
      </c>
      <c r="E495" s="53" t="s">
        <v>2631</v>
      </c>
      <c r="F495" s="52" t="s">
        <v>2370</v>
      </c>
    </row>
    <row r="496" s="48" customFormat="1" ht="24.95" customHeight="1" spans="1:6">
      <c r="A496" s="52">
        <v>494</v>
      </c>
      <c r="B496" s="53" t="s">
        <v>2632</v>
      </c>
      <c r="C496" s="53" t="s">
        <v>1846</v>
      </c>
      <c r="D496" s="53" t="s">
        <v>678</v>
      </c>
      <c r="E496" s="53" t="s">
        <v>1712</v>
      </c>
      <c r="F496" s="52" t="s">
        <v>2370</v>
      </c>
    </row>
    <row r="497" s="48" customFormat="1" ht="24.95" customHeight="1" spans="1:6">
      <c r="A497" s="52">
        <v>495</v>
      </c>
      <c r="B497" s="53" t="s">
        <v>2633</v>
      </c>
      <c r="C497" s="53" t="s">
        <v>1846</v>
      </c>
      <c r="D497" s="53" t="s">
        <v>678</v>
      </c>
      <c r="E497" s="53" t="s">
        <v>2075</v>
      </c>
      <c r="F497" s="52" t="s">
        <v>2370</v>
      </c>
    </row>
    <row r="498" s="48" customFormat="1" ht="24.95" customHeight="1" spans="1:6">
      <c r="A498" s="52">
        <v>496</v>
      </c>
      <c r="B498" s="53" t="s">
        <v>2634</v>
      </c>
      <c r="C498" s="53" t="s">
        <v>1846</v>
      </c>
      <c r="D498" s="53" t="s">
        <v>678</v>
      </c>
      <c r="E498" s="53" t="s">
        <v>2587</v>
      </c>
      <c r="F498" s="52" t="s">
        <v>2370</v>
      </c>
    </row>
    <row r="499" s="48" customFormat="1" ht="24.95" customHeight="1" spans="1:6">
      <c r="A499" s="52">
        <v>497</v>
      </c>
      <c r="B499" s="53" t="s">
        <v>2635</v>
      </c>
      <c r="C499" s="53" t="s">
        <v>1865</v>
      </c>
      <c r="D499" s="53" t="s">
        <v>678</v>
      </c>
      <c r="E499" s="53" t="s">
        <v>2636</v>
      </c>
      <c r="F499" s="52" t="s">
        <v>2370</v>
      </c>
    </row>
    <row r="500" s="48" customFormat="1" ht="24.95" customHeight="1" spans="1:6">
      <c r="A500" s="52">
        <v>498</v>
      </c>
      <c r="B500" s="53" t="s">
        <v>2637</v>
      </c>
      <c r="C500" s="53" t="s">
        <v>1846</v>
      </c>
      <c r="D500" s="53" t="s">
        <v>678</v>
      </c>
      <c r="E500" s="53" t="s">
        <v>2638</v>
      </c>
      <c r="F500" s="52" t="s">
        <v>2370</v>
      </c>
    </row>
    <row r="501" s="48" customFormat="1" ht="24.95" customHeight="1" spans="1:6">
      <c r="A501" s="52">
        <v>499</v>
      </c>
      <c r="B501" s="53" t="s">
        <v>2639</v>
      </c>
      <c r="C501" s="53" t="s">
        <v>1846</v>
      </c>
      <c r="D501" s="53" t="s">
        <v>678</v>
      </c>
      <c r="E501" s="53" t="s">
        <v>2241</v>
      </c>
      <c r="F501" s="52" t="s">
        <v>2370</v>
      </c>
    </row>
    <row r="502" s="48" customFormat="1" ht="24.95" customHeight="1" spans="1:6">
      <c r="A502" s="52">
        <v>500</v>
      </c>
      <c r="B502" s="53" t="s">
        <v>2640</v>
      </c>
      <c r="C502" s="53" t="s">
        <v>1846</v>
      </c>
      <c r="D502" s="53" t="s">
        <v>678</v>
      </c>
      <c r="E502" s="53" t="s">
        <v>2641</v>
      </c>
      <c r="F502" s="52" t="s">
        <v>2370</v>
      </c>
    </row>
    <row r="503" s="48" customFormat="1" ht="24.95" customHeight="1" spans="1:6">
      <c r="A503" s="52">
        <v>501</v>
      </c>
      <c r="B503" s="53" t="s">
        <v>2642</v>
      </c>
      <c r="C503" s="53" t="s">
        <v>1846</v>
      </c>
      <c r="D503" s="53" t="s">
        <v>678</v>
      </c>
      <c r="E503" s="53" t="s">
        <v>2643</v>
      </c>
      <c r="F503" s="52" t="s">
        <v>2370</v>
      </c>
    </row>
    <row r="504" s="48" customFormat="1" ht="24.95" customHeight="1" spans="1:6">
      <c r="A504" s="52">
        <v>502</v>
      </c>
      <c r="B504" s="53" t="s">
        <v>2644</v>
      </c>
      <c r="C504" s="53" t="s">
        <v>1846</v>
      </c>
      <c r="D504" s="53" t="s">
        <v>678</v>
      </c>
      <c r="E504" s="53" t="s">
        <v>1655</v>
      </c>
      <c r="F504" s="52" t="s">
        <v>2370</v>
      </c>
    </row>
    <row r="505" s="48" customFormat="1" ht="24.95" customHeight="1" spans="1:6">
      <c r="A505" s="52">
        <v>503</v>
      </c>
      <c r="B505" s="53" t="s">
        <v>2645</v>
      </c>
      <c r="C505" s="53" t="s">
        <v>1846</v>
      </c>
      <c r="D505" s="53" t="s">
        <v>678</v>
      </c>
      <c r="E505" s="53" t="s">
        <v>2646</v>
      </c>
      <c r="F505" s="52" t="s">
        <v>2370</v>
      </c>
    </row>
    <row r="506" s="48" customFormat="1" ht="24.95" customHeight="1" spans="1:6">
      <c r="A506" s="52">
        <v>504</v>
      </c>
      <c r="B506" s="53" t="s">
        <v>2647</v>
      </c>
      <c r="C506" s="53" t="s">
        <v>1846</v>
      </c>
      <c r="D506" s="53" t="s">
        <v>678</v>
      </c>
      <c r="E506" s="53" t="s">
        <v>2648</v>
      </c>
      <c r="F506" s="52" t="s">
        <v>2370</v>
      </c>
    </row>
    <row r="507" s="48" customFormat="1" ht="24.95" customHeight="1" spans="1:6">
      <c r="A507" s="52">
        <v>505</v>
      </c>
      <c r="B507" s="53" t="s">
        <v>836</v>
      </c>
      <c r="C507" s="53" t="s">
        <v>1846</v>
      </c>
      <c r="D507" s="53" t="s">
        <v>678</v>
      </c>
      <c r="E507" s="53" t="s">
        <v>2649</v>
      </c>
      <c r="F507" s="52" t="s">
        <v>2370</v>
      </c>
    </row>
    <row r="508" s="48" customFormat="1" ht="24.95" customHeight="1" spans="1:6">
      <c r="A508" s="52">
        <v>506</v>
      </c>
      <c r="B508" s="53" t="s">
        <v>2650</v>
      </c>
      <c r="C508" s="53" t="s">
        <v>1846</v>
      </c>
      <c r="D508" s="53" t="s">
        <v>678</v>
      </c>
      <c r="E508" s="53" t="s">
        <v>2651</v>
      </c>
      <c r="F508" s="52" t="s">
        <v>2370</v>
      </c>
    </row>
    <row r="509" s="48" customFormat="1" ht="24.95" customHeight="1" spans="1:6">
      <c r="A509" s="52">
        <v>507</v>
      </c>
      <c r="B509" s="53" t="s">
        <v>2652</v>
      </c>
      <c r="C509" s="53" t="s">
        <v>1846</v>
      </c>
      <c r="D509" s="53" t="s">
        <v>678</v>
      </c>
      <c r="E509" s="53" t="s">
        <v>2653</v>
      </c>
      <c r="F509" s="52" t="s">
        <v>2370</v>
      </c>
    </row>
    <row r="510" s="48" customFormat="1" ht="24.95" customHeight="1" spans="1:6">
      <c r="A510" s="52">
        <v>508</v>
      </c>
      <c r="B510" s="53" t="s">
        <v>2654</v>
      </c>
      <c r="C510" s="53" t="s">
        <v>1846</v>
      </c>
      <c r="D510" s="53" t="s">
        <v>678</v>
      </c>
      <c r="E510" s="53" t="s">
        <v>1808</v>
      </c>
      <c r="F510" s="52" t="s">
        <v>2370</v>
      </c>
    </row>
    <row r="511" s="48" customFormat="1" ht="24.95" customHeight="1" spans="1:6">
      <c r="A511" s="52">
        <v>509</v>
      </c>
      <c r="B511" s="53" t="s">
        <v>912</v>
      </c>
      <c r="C511" s="53" t="s">
        <v>1846</v>
      </c>
      <c r="D511" s="53" t="s">
        <v>678</v>
      </c>
      <c r="E511" s="53" t="s">
        <v>1915</v>
      </c>
      <c r="F511" s="52" t="s">
        <v>2370</v>
      </c>
    </row>
    <row r="512" s="48" customFormat="1" ht="24.95" customHeight="1" spans="1:6">
      <c r="A512" s="52">
        <v>510</v>
      </c>
      <c r="B512" s="53" t="s">
        <v>2655</v>
      </c>
      <c r="C512" s="53" t="s">
        <v>1846</v>
      </c>
      <c r="D512" s="53" t="s">
        <v>678</v>
      </c>
      <c r="E512" s="53" t="s">
        <v>1799</v>
      </c>
      <c r="F512" s="52" t="s">
        <v>2370</v>
      </c>
    </row>
    <row r="513" s="48" customFormat="1" ht="24.95" customHeight="1" spans="1:6">
      <c r="A513" s="52">
        <v>511</v>
      </c>
      <c r="B513" s="53" t="s">
        <v>2656</v>
      </c>
      <c r="C513" s="53" t="s">
        <v>1846</v>
      </c>
      <c r="D513" s="53" t="s">
        <v>678</v>
      </c>
      <c r="E513" s="53" t="s">
        <v>2657</v>
      </c>
      <c r="F513" s="52" t="s">
        <v>2370</v>
      </c>
    </row>
    <row r="514" s="48" customFormat="1" ht="24.95" customHeight="1" spans="1:6">
      <c r="A514" s="52">
        <v>512</v>
      </c>
      <c r="B514" s="53" t="s">
        <v>2658</v>
      </c>
      <c r="C514" s="53" t="s">
        <v>1846</v>
      </c>
      <c r="D514" s="53" t="s">
        <v>678</v>
      </c>
      <c r="E514" s="53" t="s">
        <v>2659</v>
      </c>
      <c r="F514" s="52" t="s">
        <v>2370</v>
      </c>
    </row>
    <row r="515" s="48" customFormat="1" ht="24.95" customHeight="1" spans="1:6">
      <c r="A515" s="52">
        <v>513</v>
      </c>
      <c r="B515" s="53" t="s">
        <v>2660</v>
      </c>
      <c r="C515" s="53" t="s">
        <v>1865</v>
      </c>
      <c r="D515" s="53" t="s">
        <v>678</v>
      </c>
      <c r="E515" s="53" t="s">
        <v>2661</v>
      </c>
      <c r="F515" s="52" t="s">
        <v>2370</v>
      </c>
    </row>
    <row r="516" s="48" customFormat="1" ht="24.95" customHeight="1" spans="1:6">
      <c r="A516" s="52">
        <v>514</v>
      </c>
      <c r="B516" s="53" t="s">
        <v>2662</v>
      </c>
      <c r="C516" s="53" t="s">
        <v>1846</v>
      </c>
      <c r="D516" s="53" t="s">
        <v>678</v>
      </c>
      <c r="E516" s="53" t="s">
        <v>2156</v>
      </c>
      <c r="F516" s="52" t="s">
        <v>2370</v>
      </c>
    </row>
    <row r="517" s="48" customFormat="1" ht="24.95" customHeight="1" spans="1:6">
      <c r="A517" s="52">
        <v>515</v>
      </c>
      <c r="B517" s="53" t="s">
        <v>2663</v>
      </c>
      <c r="C517" s="53" t="s">
        <v>1865</v>
      </c>
      <c r="D517" s="53" t="s">
        <v>678</v>
      </c>
      <c r="E517" s="53" t="s">
        <v>1655</v>
      </c>
      <c r="F517" s="52" t="s">
        <v>2370</v>
      </c>
    </row>
    <row r="518" s="48" customFormat="1" ht="24.95" customHeight="1" spans="1:6">
      <c r="A518" s="52">
        <v>516</v>
      </c>
      <c r="B518" s="53" t="s">
        <v>2664</v>
      </c>
      <c r="C518" s="53" t="s">
        <v>1846</v>
      </c>
      <c r="D518" s="53" t="s">
        <v>678</v>
      </c>
      <c r="E518" s="53" t="s">
        <v>2665</v>
      </c>
      <c r="F518" s="52" t="s">
        <v>2370</v>
      </c>
    </row>
    <row r="519" s="48" customFormat="1" ht="24.95" customHeight="1" spans="1:6">
      <c r="A519" s="52">
        <v>517</v>
      </c>
      <c r="B519" s="53" t="s">
        <v>2666</v>
      </c>
      <c r="C519" s="53" t="s">
        <v>1846</v>
      </c>
      <c r="D519" s="53" t="s">
        <v>678</v>
      </c>
      <c r="E519" s="53" t="s">
        <v>2431</v>
      </c>
      <c r="F519" s="52" t="s">
        <v>2370</v>
      </c>
    </row>
    <row r="520" s="48" customFormat="1" ht="24.95" customHeight="1" spans="1:6">
      <c r="A520" s="52">
        <v>518</v>
      </c>
      <c r="B520" s="53" t="s">
        <v>2667</v>
      </c>
      <c r="C520" s="53" t="s">
        <v>1939</v>
      </c>
      <c r="D520" s="53" t="s">
        <v>678</v>
      </c>
      <c r="E520" s="53" t="s">
        <v>2066</v>
      </c>
      <c r="F520" s="52" t="s">
        <v>2370</v>
      </c>
    </row>
    <row r="521" s="48" customFormat="1" ht="24.95" customHeight="1" spans="1:6">
      <c r="A521" s="52">
        <v>519</v>
      </c>
      <c r="B521" s="53" t="s">
        <v>2668</v>
      </c>
      <c r="C521" s="53" t="s">
        <v>1846</v>
      </c>
      <c r="D521" s="53" t="s">
        <v>678</v>
      </c>
      <c r="E521" s="53" t="s">
        <v>2282</v>
      </c>
      <c r="F521" s="52" t="s">
        <v>2370</v>
      </c>
    </row>
    <row r="522" s="48" customFormat="1" ht="24.95" customHeight="1" spans="1:6">
      <c r="A522" s="52">
        <v>520</v>
      </c>
      <c r="B522" s="53" t="s">
        <v>2669</v>
      </c>
      <c r="C522" s="53" t="s">
        <v>1846</v>
      </c>
      <c r="D522" s="53" t="s">
        <v>678</v>
      </c>
      <c r="E522" s="53" t="s">
        <v>2587</v>
      </c>
      <c r="F522" s="52" t="s">
        <v>2370</v>
      </c>
    </row>
    <row r="523" s="48" customFormat="1" ht="24.95" customHeight="1" spans="1:6">
      <c r="A523" s="52">
        <v>521</v>
      </c>
      <c r="B523" s="53" t="s">
        <v>2670</v>
      </c>
      <c r="C523" s="53" t="s">
        <v>1846</v>
      </c>
      <c r="D523" s="53" t="s">
        <v>678</v>
      </c>
      <c r="E523" s="53" t="s">
        <v>2671</v>
      </c>
      <c r="F523" s="52" t="s">
        <v>2370</v>
      </c>
    </row>
    <row r="524" s="48" customFormat="1" ht="24.95" customHeight="1" spans="1:6">
      <c r="A524" s="52">
        <v>522</v>
      </c>
      <c r="B524" s="53" t="s">
        <v>2672</v>
      </c>
      <c r="C524" s="53" t="s">
        <v>1846</v>
      </c>
      <c r="D524" s="53" t="s">
        <v>678</v>
      </c>
      <c r="E524" s="53" t="s">
        <v>2139</v>
      </c>
      <c r="F524" s="52" t="s">
        <v>2370</v>
      </c>
    </row>
    <row r="525" s="48" customFormat="1" ht="24.95" customHeight="1" spans="1:6">
      <c r="A525" s="52">
        <v>523</v>
      </c>
      <c r="B525" s="53" t="s">
        <v>2673</v>
      </c>
      <c r="C525" s="53" t="s">
        <v>1865</v>
      </c>
      <c r="D525" s="53" t="s">
        <v>678</v>
      </c>
      <c r="E525" s="53" t="s">
        <v>2019</v>
      </c>
      <c r="F525" s="52" t="s">
        <v>2370</v>
      </c>
    </row>
    <row r="526" s="48" customFormat="1" ht="24.95" customHeight="1" spans="1:6">
      <c r="A526" s="52">
        <v>524</v>
      </c>
      <c r="B526" s="53" t="s">
        <v>2674</v>
      </c>
      <c r="C526" s="53" t="s">
        <v>1846</v>
      </c>
      <c r="D526" s="53" t="s">
        <v>678</v>
      </c>
      <c r="E526" s="53" t="s">
        <v>2675</v>
      </c>
      <c r="F526" s="52" t="s">
        <v>2370</v>
      </c>
    </row>
    <row r="527" s="48" customFormat="1" ht="24.95" customHeight="1" spans="1:6">
      <c r="A527" s="52">
        <v>525</v>
      </c>
      <c r="B527" s="53" t="s">
        <v>2676</v>
      </c>
      <c r="C527" s="53" t="s">
        <v>1846</v>
      </c>
      <c r="D527" s="53" t="s">
        <v>678</v>
      </c>
      <c r="E527" s="53" t="s">
        <v>1866</v>
      </c>
      <c r="F527" s="52" t="s">
        <v>2370</v>
      </c>
    </row>
    <row r="528" s="48" customFormat="1" ht="24.95" customHeight="1" spans="1:6">
      <c r="A528" s="52">
        <v>526</v>
      </c>
      <c r="B528" s="53" t="s">
        <v>2677</v>
      </c>
      <c r="C528" s="53" t="s">
        <v>1846</v>
      </c>
      <c r="D528" s="53" t="s">
        <v>678</v>
      </c>
      <c r="E528" s="53" t="s">
        <v>2678</v>
      </c>
      <c r="F528" s="52" t="s">
        <v>2370</v>
      </c>
    </row>
    <row r="529" s="48" customFormat="1" ht="24.95" customHeight="1" spans="1:6">
      <c r="A529" s="52">
        <v>527</v>
      </c>
      <c r="B529" s="53" t="s">
        <v>2679</v>
      </c>
      <c r="C529" s="53" t="s">
        <v>1846</v>
      </c>
      <c r="D529" s="53" t="s">
        <v>678</v>
      </c>
      <c r="E529" s="53" t="s">
        <v>1911</v>
      </c>
      <c r="F529" s="52" t="s">
        <v>2370</v>
      </c>
    </row>
    <row r="530" s="48" customFormat="1" ht="24.95" customHeight="1" spans="1:6">
      <c r="A530" s="52">
        <v>528</v>
      </c>
      <c r="B530" s="53" t="s">
        <v>2680</v>
      </c>
      <c r="C530" s="53" t="s">
        <v>1846</v>
      </c>
      <c r="D530" s="53" t="s">
        <v>678</v>
      </c>
      <c r="E530" s="53" t="s">
        <v>2271</v>
      </c>
      <c r="F530" s="52" t="s">
        <v>2370</v>
      </c>
    </row>
    <row r="531" s="48" customFormat="1" ht="24.95" customHeight="1" spans="1:6">
      <c r="A531" s="52">
        <v>529</v>
      </c>
      <c r="B531" s="53" t="s">
        <v>2681</v>
      </c>
      <c r="C531" s="53" t="s">
        <v>1846</v>
      </c>
      <c r="D531" s="53" t="s">
        <v>678</v>
      </c>
      <c r="E531" s="53" t="s">
        <v>2271</v>
      </c>
      <c r="F531" s="52" t="s">
        <v>2370</v>
      </c>
    </row>
    <row r="532" s="48" customFormat="1" ht="24.95" customHeight="1" spans="1:6">
      <c r="A532" s="52">
        <v>530</v>
      </c>
      <c r="B532" s="53" t="s">
        <v>929</v>
      </c>
      <c r="C532" s="53" t="s">
        <v>1846</v>
      </c>
      <c r="D532" s="53" t="s">
        <v>678</v>
      </c>
      <c r="E532" s="53" t="s">
        <v>2682</v>
      </c>
      <c r="F532" s="52" t="s">
        <v>2370</v>
      </c>
    </row>
    <row r="533" s="48" customFormat="1" ht="24.95" customHeight="1" spans="1:6">
      <c r="A533" s="52">
        <v>531</v>
      </c>
      <c r="B533" s="53" t="s">
        <v>2683</v>
      </c>
      <c r="C533" s="53" t="s">
        <v>1846</v>
      </c>
      <c r="D533" s="53" t="s">
        <v>678</v>
      </c>
      <c r="E533" s="53" t="s">
        <v>2064</v>
      </c>
      <c r="F533" s="52" t="s">
        <v>2370</v>
      </c>
    </row>
    <row r="534" s="48" customFormat="1" ht="24.95" customHeight="1" spans="1:6">
      <c r="A534" s="52">
        <v>532</v>
      </c>
      <c r="B534" s="53" t="s">
        <v>2684</v>
      </c>
      <c r="C534" s="53" t="s">
        <v>1846</v>
      </c>
      <c r="D534" s="53" t="s">
        <v>678</v>
      </c>
      <c r="E534" s="53" t="s">
        <v>2156</v>
      </c>
      <c r="F534" s="52" t="s">
        <v>2370</v>
      </c>
    </row>
    <row r="535" s="48" customFormat="1" ht="24.95" customHeight="1" spans="1:6">
      <c r="A535" s="52">
        <v>533</v>
      </c>
      <c r="B535" s="53" t="s">
        <v>2685</v>
      </c>
      <c r="C535" s="53" t="s">
        <v>1846</v>
      </c>
      <c r="D535" s="53" t="s">
        <v>678</v>
      </c>
      <c r="E535" s="53" t="s">
        <v>2686</v>
      </c>
      <c r="F535" s="52" t="s">
        <v>2370</v>
      </c>
    </row>
    <row r="536" s="48" customFormat="1" ht="24.95" customHeight="1" spans="1:6">
      <c r="A536" s="52">
        <v>534</v>
      </c>
      <c r="B536" s="53" t="s">
        <v>2687</v>
      </c>
      <c r="C536" s="53" t="s">
        <v>1865</v>
      </c>
      <c r="D536" s="53" t="s">
        <v>678</v>
      </c>
      <c r="E536" s="53" t="s">
        <v>1655</v>
      </c>
      <c r="F536" s="52" t="s">
        <v>2370</v>
      </c>
    </row>
    <row r="537" s="48" customFormat="1" ht="24.95" customHeight="1" spans="1:6">
      <c r="A537" s="52">
        <v>535</v>
      </c>
      <c r="B537" s="53" t="s">
        <v>2688</v>
      </c>
      <c r="C537" s="53" t="s">
        <v>1846</v>
      </c>
      <c r="D537" s="53" t="s">
        <v>678</v>
      </c>
      <c r="E537" s="53" t="s">
        <v>2017</v>
      </c>
      <c r="F537" s="52" t="s">
        <v>2370</v>
      </c>
    </row>
    <row r="538" s="48" customFormat="1" ht="24.95" customHeight="1" spans="1:6">
      <c r="A538" s="52">
        <v>536</v>
      </c>
      <c r="B538" s="53" t="s">
        <v>2689</v>
      </c>
      <c r="C538" s="53" t="s">
        <v>1865</v>
      </c>
      <c r="D538" s="53" t="s">
        <v>678</v>
      </c>
      <c r="E538" s="53" t="s">
        <v>1905</v>
      </c>
      <c r="F538" s="52" t="s">
        <v>2370</v>
      </c>
    </row>
    <row r="539" s="48" customFormat="1" ht="24.95" customHeight="1" spans="1:6">
      <c r="A539" s="52">
        <v>537</v>
      </c>
      <c r="B539" s="53" t="s">
        <v>2690</v>
      </c>
      <c r="C539" s="53" t="s">
        <v>1865</v>
      </c>
      <c r="D539" s="53" t="s">
        <v>678</v>
      </c>
      <c r="E539" s="53" t="s">
        <v>2313</v>
      </c>
      <c r="F539" s="52" t="s">
        <v>2370</v>
      </c>
    </row>
    <row r="540" s="48" customFormat="1" ht="24.95" customHeight="1" spans="1:6">
      <c r="A540" s="52">
        <v>538</v>
      </c>
      <c r="B540" s="53" t="s">
        <v>2691</v>
      </c>
      <c r="C540" s="53" t="s">
        <v>1865</v>
      </c>
      <c r="D540" s="53" t="s">
        <v>678</v>
      </c>
      <c r="E540" s="53" t="s">
        <v>2692</v>
      </c>
      <c r="F540" s="52" t="s">
        <v>2370</v>
      </c>
    </row>
    <row r="541" s="48" customFormat="1" ht="24.95" customHeight="1" spans="1:6">
      <c r="A541" s="52">
        <v>539</v>
      </c>
      <c r="B541" s="53" t="s">
        <v>2693</v>
      </c>
      <c r="C541" s="53" t="s">
        <v>1846</v>
      </c>
      <c r="D541" s="53" t="s">
        <v>678</v>
      </c>
      <c r="E541" s="53" t="s">
        <v>2694</v>
      </c>
      <c r="F541" s="52" t="s">
        <v>2370</v>
      </c>
    </row>
    <row r="542" s="48" customFormat="1" ht="24.95" customHeight="1" spans="1:6">
      <c r="A542" s="52">
        <v>540</v>
      </c>
      <c r="B542" s="53" t="s">
        <v>2695</v>
      </c>
      <c r="C542" s="53" t="s">
        <v>1939</v>
      </c>
      <c r="D542" s="53" t="s">
        <v>678</v>
      </c>
      <c r="E542" s="53" t="s">
        <v>2118</v>
      </c>
      <c r="F542" s="52" t="s">
        <v>2370</v>
      </c>
    </row>
    <row r="543" s="48" customFormat="1" ht="24.95" customHeight="1" spans="1:6">
      <c r="A543" s="52">
        <v>541</v>
      </c>
      <c r="B543" s="53" t="s">
        <v>2696</v>
      </c>
      <c r="C543" s="53" t="s">
        <v>1846</v>
      </c>
      <c r="D543" s="53" t="s">
        <v>678</v>
      </c>
      <c r="E543" s="53" t="s">
        <v>2643</v>
      </c>
      <c r="F543" s="52" t="s">
        <v>2370</v>
      </c>
    </row>
    <row r="544" s="48" customFormat="1" ht="24.95" customHeight="1" spans="1:6">
      <c r="A544" s="52">
        <v>542</v>
      </c>
      <c r="B544" s="53" t="s">
        <v>2697</v>
      </c>
      <c r="C544" s="53" t="s">
        <v>1846</v>
      </c>
      <c r="D544" s="53" t="s">
        <v>678</v>
      </c>
      <c r="E544" s="53" t="s">
        <v>2698</v>
      </c>
      <c r="F544" s="52" t="s">
        <v>2370</v>
      </c>
    </row>
    <row r="545" s="48" customFormat="1" ht="24.95" customHeight="1" spans="1:6">
      <c r="A545" s="52">
        <v>543</v>
      </c>
      <c r="B545" s="53" t="s">
        <v>2699</v>
      </c>
      <c r="C545" s="53" t="s">
        <v>1846</v>
      </c>
      <c r="D545" s="53" t="s">
        <v>678</v>
      </c>
      <c r="E545" s="53" t="s">
        <v>2700</v>
      </c>
      <c r="F545" s="52" t="s">
        <v>2370</v>
      </c>
    </row>
    <row r="546" s="48" customFormat="1" ht="24.95" customHeight="1" spans="1:6">
      <c r="A546" s="52">
        <v>544</v>
      </c>
      <c r="B546" s="53" t="s">
        <v>2701</v>
      </c>
      <c r="C546" s="53" t="s">
        <v>1865</v>
      </c>
      <c r="D546" s="53" t="s">
        <v>678</v>
      </c>
      <c r="E546" s="53" t="s">
        <v>2309</v>
      </c>
      <c r="F546" s="52" t="s">
        <v>2370</v>
      </c>
    </row>
    <row r="547" s="48" customFormat="1" ht="24.95" customHeight="1" spans="1:6">
      <c r="A547" s="52">
        <v>545</v>
      </c>
      <c r="B547" s="53" t="s">
        <v>2702</v>
      </c>
      <c r="C547" s="53" t="s">
        <v>1846</v>
      </c>
      <c r="D547" s="53" t="s">
        <v>678</v>
      </c>
      <c r="E547" s="53" t="s">
        <v>1870</v>
      </c>
      <c r="F547" s="52" t="s">
        <v>2370</v>
      </c>
    </row>
    <row r="548" s="48" customFormat="1" ht="24.95" customHeight="1" spans="1:6">
      <c r="A548" s="52">
        <v>546</v>
      </c>
      <c r="B548" s="53" t="s">
        <v>2703</v>
      </c>
      <c r="C548" s="53" t="s">
        <v>1939</v>
      </c>
      <c r="D548" s="53" t="s">
        <v>678</v>
      </c>
      <c r="E548" s="53" t="s">
        <v>1927</v>
      </c>
      <c r="F548" s="52" t="s">
        <v>2370</v>
      </c>
    </row>
    <row r="549" s="48" customFormat="1" ht="24.95" customHeight="1" spans="1:6">
      <c r="A549" s="52">
        <v>547</v>
      </c>
      <c r="B549" s="53" t="s">
        <v>2704</v>
      </c>
      <c r="C549" s="53" t="s">
        <v>1846</v>
      </c>
      <c r="D549" s="53" t="s">
        <v>678</v>
      </c>
      <c r="E549" s="53" t="s">
        <v>2705</v>
      </c>
      <c r="F549" s="52" t="s">
        <v>2370</v>
      </c>
    </row>
    <row r="550" s="48" customFormat="1" ht="24.95" customHeight="1" spans="1:6">
      <c r="A550" s="52">
        <v>548</v>
      </c>
      <c r="B550" s="53" t="s">
        <v>2706</v>
      </c>
      <c r="C550" s="53" t="s">
        <v>1846</v>
      </c>
      <c r="D550" s="53" t="s">
        <v>678</v>
      </c>
      <c r="E550" s="53" t="s">
        <v>2585</v>
      </c>
      <c r="F550" s="52" t="s">
        <v>2370</v>
      </c>
    </row>
    <row r="551" s="48" customFormat="1" ht="24.95" customHeight="1" spans="1:6">
      <c r="A551" s="52">
        <v>549</v>
      </c>
      <c r="B551" s="53" t="s">
        <v>2707</v>
      </c>
      <c r="C551" s="53" t="s">
        <v>1846</v>
      </c>
      <c r="D551" s="53" t="s">
        <v>678</v>
      </c>
      <c r="E551" s="53" t="s">
        <v>1884</v>
      </c>
      <c r="F551" s="52" t="s">
        <v>2370</v>
      </c>
    </row>
    <row r="552" s="48" customFormat="1" ht="24.95" customHeight="1" spans="1:6">
      <c r="A552" s="52">
        <v>550</v>
      </c>
      <c r="B552" s="53" t="s">
        <v>2708</v>
      </c>
      <c r="C552" s="53" t="s">
        <v>1846</v>
      </c>
      <c r="D552" s="53" t="s">
        <v>678</v>
      </c>
      <c r="E552" s="53" t="s">
        <v>2709</v>
      </c>
      <c r="F552" s="52" t="s">
        <v>2370</v>
      </c>
    </row>
    <row r="553" s="48" customFormat="1" ht="24.95" customHeight="1" spans="1:6">
      <c r="A553" s="52">
        <v>551</v>
      </c>
      <c r="B553" s="53" t="s">
        <v>2710</v>
      </c>
      <c r="C553" s="53" t="s">
        <v>1865</v>
      </c>
      <c r="D553" s="53" t="s">
        <v>678</v>
      </c>
      <c r="E553" s="53" t="s">
        <v>1911</v>
      </c>
      <c r="F553" s="52" t="s">
        <v>2370</v>
      </c>
    </row>
    <row r="554" s="48" customFormat="1" ht="24.95" customHeight="1" spans="1:6">
      <c r="A554" s="52">
        <v>552</v>
      </c>
      <c r="B554" s="53" t="s">
        <v>2711</v>
      </c>
      <c r="C554" s="53" t="s">
        <v>1846</v>
      </c>
      <c r="D554" s="53" t="s">
        <v>678</v>
      </c>
      <c r="E554" s="53" t="s">
        <v>2216</v>
      </c>
      <c r="F554" s="52" t="s">
        <v>2370</v>
      </c>
    </row>
    <row r="555" s="48" customFormat="1" ht="24.95" customHeight="1" spans="1:6">
      <c r="A555" s="52">
        <v>553</v>
      </c>
      <c r="B555" s="53" t="s">
        <v>2712</v>
      </c>
      <c r="C555" s="53" t="s">
        <v>1846</v>
      </c>
      <c r="D555" s="53" t="s">
        <v>678</v>
      </c>
      <c r="E555" s="53" t="s">
        <v>2692</v>
      </c>
      <c r="F555" s="52" t="s">
        <v>2370</v>
      </c>
    </row>
    <row r="556" s="48" customFormat="1" ht="24.95" customHeight="1" spans="1:6">
      <c r="A556" s="52">
        <v>554</v>
      </c>
      <c r="B556" s="53" t="s">
        <v>2713</v>
      </c>
      <c r="C556" s="53" t="s">
        <v>1939</v>
      </c>
      <c r="D556" s="53" t="s">
        <v>678</v>
      </c>
      <c r="E556" s="53" t="s">
        <v>1870</v>
      </c>
      <c r="F556" s="52" t="s">
        <v>2370</v>
      </c>
    </row>
    <row r="557" s="48" customFormat="1" ht="24.95" customHeight="1" spans="1:6">
      <c r="A557" s="52">
        <v>555</v>
      </c>
      <c r="B557" s="53" t="s">
        <v>2714</v>
      </c>
      <c r="C557" s="53" t="s">
        <v>1846</v>
      </c>
      <c r="D557" s="53" t="s">
        <v>678</v>
      </c>
      <c r="E557" s="53" t="s">
        <v>2216</v>
      </c>
      <c r="F557" s="52" t="s">
        <v>2370</v>
      </c>
    </row>
    <row r="558" s="48" customFormat="1" ht="24.95" customHeight="1" spans="1:6">
      <c r="A558" s="52">
        <v>556</v>
      </c>
      <c r="B558" s="53" t="s">
        <v>2715</v>
      </c>
      <c r="C558" s="53" t="s">
        <v>1846</v>
      </c>
      <c r="D558" s="53" t="s">
        <v>678</v>
      </c>
      <c r="E558" s="53" t="s">
        <v>1929</v>
      </c>
      <c r="F558" s="52" t="s">
        <v>2370</v>
      </c>
    </row>
    <row r="559" s="48" customFormat="1" ht="24.95" customHeight="1" spans="1:6">
      <c r="A559" s="52">
        <v>557</v>
      </c>
      <c r="B559" s="53" t="s">
        <v>2716</v>
      </c>
      <c r="C559" s="53" t="s">
        <v>1865</v>
      </c>
      <c r="D559" s="53" t="s">
        <v>678</v>
      </c>
      <c r="E559" s="53" t="s">
        <v>2572</v>
      </c>
      <c r="F559" s="52" t="s">
        <v>2370</v>
      </c>
    </row>
    <row r="560" s="48" customFormat="1" ht="24.95" customHeight="1" spans="1:6">
      <c r="A560" s="52">
        <v>558</v>
      </c>
      <c r="B560" s="53" t="s">
        <v>2717</v>
      </c>
      <c r="C560" s="53" t="s">
        <v>1846</v>
      </c>
      <c r="D560" s="53" t="s">
        <v>678</v>
      </c>
      <c r="E560" s="53" t="s">
        <v>2175</v>
      </c>
      <c r="F560" s="52" t="s">
        <v>2370</v>
      </c>
    </row>
    <row r="561" s="48" customFormat="1" ht="24.95" customHeight="1" spans="1:6">
      <c r="A561" s="52">
        <v>559</v>
      </c>
      <c r="B561" s="53" t="s">
        <v>2718</v>
      </c>
      <c r="C561" s="53" t="s">
        <v>1846</v>
      </c>
      <c r="D561" s="53" t="s">
        <v>678</v>
      </c>
      <c r="E561" s="53" t="s">
        <v>2268</v>
      </c>
      <c r="F561" s="52" t="s">
        <v>2370</v>
      </c>
    </row>
    <row r="562" s="48" customFormat="1" ht="24.95" customHeight="1" spans="1:6">
      <c r="A562" s="52">
        <v>560</v>
      </c>
      <c r="B562" s="53" t="s">
        <v>2719</v>
      </c>
      <c r="C562" s="53" t="s">
        <v>1846</v>
      </c>
      <c r="D562" s="53" t="s">
        <v>678</v>
      </c>
      <c r="E562" s="53" t="s">
        <v>2720</v>
      </c>
      <c r="F562" s="52" t="s">
        <v>2370</v>
      </c>
    </row>
    <row r="563" s="48" customFormat="1" ht="24.95" customHeight="1" spans="1:6">
      <c r="A563" s="52">
        <v>561</v>
      </c>
      <c r="B563" s="53" t="s">
        <v>2721</v>
      </c>
      <c r="C563" s="53" t="s">
        <v>1865</v>
      </c>
      <c r="D563" s="53" t="s">
        <v>678</v>
      </c>
      <c r="E563" s="53" t="s">
        <v>1898</v>
      </c>
      <c r="F563" s="52" t="s">
        <v>2370</v>
      </c>
    </row>
    <row r="564" s="48" customFormat="1" ht="24.95" customHeight="1" spans="1:6">
      <c r="A564" s="52">
        <v>562</v>
      </c>
      <c r="B564" s="53" t="s">
        <v>2722</v>
      </c>
      <c r="C564" s="53" t="s">
        <v>1846</v>
      </c>
      <c r="D564" s="53" t="s">
        <v>678</v>
      </c>
      <c r="E564" s="53" t="s">
        <v>2058</v>
      </c>
      <c r="F564" s="52" t="s">
        <v>2370</v>
      </c>
    </row>
    <row r="565" s="48" customFormat="1" ht="24.95" customHeight="1" spans="1:6">
      <c r="A565" s="52">
        <v>563</v>
      </c>
      <c r="B565" s="53" t="s">
        <v>2723</v>
      </c>
      <c r="C565" s="53" t="s">
        <v>1846</v>
      </c>
      <c r="D565" s="53" t="s">
        <v>678</v>
      </c>
      <c r="E565" s="53" t="s">
        <v>2724</v>
      </c>
      <c r="F565" s="52" t="s">
        <v>2370</v>
      </c>
    </row>
    <row r="566" s="48" customFormat="1" ht="24.95" customHeight="1" spans="1:6">
      <c r="A566" s="52">
        <v>564</v>
      </c>
      <c r="B566" s="53" t="s">
        <v>2725</v>
      </c>
      <c r="C566" s="53" t="s">
        <v>1846</v>
      </c>
      <c r="D566" s="53" t="s">
        <v>678</v>
      </c>
      <c r="E566" s="53" t="s">
        <v>2705</v>
      </c>
      <c r="F566" s="52" t="s">
        <v>2370</v>
      </c>
    </row>
    <row r="567" s="48" customFormat="1" ht="24.95" customHeight="1" spans="1:6">
      <c r="A567" s="52">
        <v>565</v>
      </c>
      <c r="B567" s="53" t="s">
        <v>2726</v>
      </c>
      <c r="C567" s="53" t="s">
        <v>1846</v>
      </c>
      <c r="D567" s="53" t="s">
        <v>678</v>
      </c>
      <c r="E567" s="53" t="s">
        <v>2220</v>
      </c>
      <c r="F567" s="52" t="s">
        <v>2370</v>
      </c>
    </row>
    <row r="568" s="48" customFormat="1" ht="24.95" customHeight="1" spans="1:6">
      <c r="A568" s="52">
        <v>566</v>
      </c>
      <c r="B568" s="53" t="s">
        <v>2727</v>
      </c>
      <c r="C568" s="53" t="s">
        <v>1846</v>
      </c>
      <c r="D568" s="53" t="s">
        <v>678</v>
      </c>
      <c r="E568" s="53" t="s">
        <v>1980</v>
      </c>
      <c r="F568" s="52" t="s">
        <v>2370</v>
      </c>
    </row>
    <row r="569" s="48" customFormat="1" ht="24.95" customHeight="1" spans="1:6">
      <c r="A569" s="52">
        <v>567</v>
      </c>
      <c r="B569" s="53" t="s">
        <v>2728</v>
      </c>
      <c r="C569" s="53" t="s">
        <v>1846</v>
      </c>
      <c r="D569" s="53" t="s">
        <v>678</v>
      </c>
      <c r="E569" s="53" t="s">
        <v>2729</v>
      </c>
      <c r="F569" s="52" t="s">
        <v>2370</v>
      </c>
    </row>
    <row r="570" s="48" customFormat="1" ht="24.95" customHeight="1" spans="1:6">
      <c r="A570" s="52">
        <v>568</v>
      </c>
      <c r="B570" s="53" t="s">
        <v>2730</v>
      </c>
      <c r="C570" s="53" t="s">
        <v>1865</v>
      </c>
      <c r="D570" s="53" t="s">
        <v>678</v>
      </c>
      <c r="E570" s="53" t="s">
        <v>2731</v>
      </c>
      <c r="F570" s="52" t="s">
        <v>2370</v>
      </c>
    </row>
    <row r="571" s="48" customFormat="1" ht="24.95" customHeight="1" spans="1:6">
      <c r="A571" s="52">
        <v>569</v>
      </c>
      <c r="B571" s="53" t="s">
        <v>2732</v>
      </c>
      <c r="C571" s="53" t="s">
        <v>1939</v>
      </c>
      <c r="D571" s="53" t="s">
        <v>678</v>
      </c>
      <c r="E571" s="53" t="s">
        <v>2733</v>
      </c>
      <c r="F571" s="52" t="s">
        <v>2370</v>
      </c>
    </row>
    <row r="572" s="48" customFormat="1" ht="24.95" customHeight="1" spans="1:6">
      <c r="A572" s="52">
        <v>570</v>
      </c>
      <c r="B572" s="53" t="s">
        <v>2734</v>
      </c>
      <c r="C572" s="53" t="s">
        <v>1846</v>
      </c>
      <c r="D572" s="53" t="s">
        <v>678</v>
      </c>
      <c r="E572" s="53" t="s">
        <v>2029</v>
      </c>
      <c r="F572" s="52" t="s">
        <v>2370</v>
      </c>
    </row>
    <row r="573" s="48" customFormat="1" ht="24.95" customHeight="1" spans="1:6">
      <c r="A573" s="52">
        <v>571</v>
      </c>
      <c r="B573" s="53" t="s">
        <v>2735</v>
      </c>
      <c r="C573" s="53" t="s">
        <v>1939</v>
      </c>
      <c r="D573" s="53" t="s">
        <v>678</v>
      </c>
      <c r="E573" s="53" t="s">
        <v>1750</v>
      </c>
      <c r="F573" s="52" t="s">
        <v>2370</v>
      </c>
    </row>
    <row r="574" s="48" customFormat="1" ht="24.95" customHeight="1" spans="1:6">
      <c r="A574" s="52">
        <v>572</v>
      </c>
      <c r="B574" s="53" t="s">
        <v>2736</v>
      </c>
      <c r="C574" s="53" t="s">
        <v>1846</v>
      </c>
      <c r="D574" s="53" t="s">
        <v>678</v>
      </c>
      <c r="E574" s="53" t="s">
        <v>2737</v>
      </c>
      <c r="F574" s="52" t="s">
        <v>2370</v>
      </c>
    </row>
    <row r="575" s="48" customFormat="1" ht="24.95" customHeight="1" spans="1:6">
      <c r="A575" s="52">
        <v>573</v>
      </c>
      <c r="B575" s="53" t="s">
        <v>2738</v>
      </c>
      <c r="C575" s="53" t="s">
        <v>1865</v>
      </c>
      <c r="D575" s="53" t="s">
        <v>678</v>
      </c>
      <c r="E575" s="53" t="s">
        <v>2739</v>
      </c>
      <c r="F575" s="52" t="s">
        <v>2370</v>
      </c>
    </row>
    <row r="576" s="48" customFormat="1" ht="24.95" customHeight="1" spans="1:6">
      <c r="A576" s="52">
        <v>574</v>
      </c>
      <c r="B576" s="53" t="s">
        <v>2740</v>
      </c>
      <c r="C576" s="53" t="s">
        <v>1865</v>
      </c>
      <c r="D576" s="53" t="s">
        <v>678</v>
      </c>
      <c r="E576" s="53" t="s">
        <v>2241</v>
      </c>
      <c r="F576" s="52" t="s">
        <v>2370</v>
      </c>
    </row>
    <row r="577" s="48" customFormat="1" ht="24.95" customHeight="1" spans="1:6">
      <c r="A577" s="52">
        <v>575</v>
      </c>
      <c r="B577" s="53" t="s">
        <v>2741</v>
      </c>
      <c r="C577" s="53" t="s">
        <v>1846</v>
      </c>
      <c r="D577" s="53" t="s">
        <v>678</v>
      </c>
      <c r="E577" s="53" t="s">
        <v>2535</v>
      </c>
      <c r="F577" s="52" t="s">
        <v>2370</v>
      </c>
    </row>
    <row r="578" s="48" customFormat="1" ht="24.95" customHeight="1" spans="1:6">
      <c r="A578" s="52">
        <v>576</v>
      </c>
      <c r="B578" s="53" t="s">
        <v>2742</v>
      </c>
      <c r="C578" s="53" t="s">
        <v>1846</v>
      </c>
      <c r="D578" s="53" t="s">
        <v>678</v>
      </c>
      <c r="E578" s="53" t="s">
        <v>1870</v>
      </c>
      <c r="F578" s="52" t="s">
        <v>2370</v>
      </c>
    </row>
    <row r="579" s="48" customFormat="1" ht="24.95" customHeight="1" spans="1:6">
      <c r="A579" s="52">
        <v>577</v>
      </c>
      <c r="B579" s="53" t="s">
        <v>2743</v>
      </c>
      <c r="C579" s="53" t="s">
        <v>1846</v>
      </c>
      <c r="D579" s="53" t="s">
        <v>678</v>
      </c>
      <c r="E579" s="53" t="s">
        <v>2175</v>
      </c>
      <c r="F579" s="52" t="s">
        <v>2370</v>
      </c>
    </row>
    <row r="580" s="48" customFormat="1" ht="24.95" customHeight="1" spans="1:6">
      <c r="A580" s="52">
        <v>578</v>
      </c>
      <c r="B580" s="53" t="s">
        <v>2744</v>
      </c>
      <c r="C580" s="53" t="s">
        <v>1846</v>
      </c>
      <c r="D580" s="53" t="s">
        <v>678</v>
      </c>
      <c r="E580" s="53" t="s">
        <v>2239</v>
      </c>
      <c r="F580" s="52" t="s">
        <v>2370</v>
      </c>
    </row>
    <row r="581" s="48" customFormat="1" ht="24.95" customHeight="1" spans="1:6">
      <c r="A581" s="52">
        <v>579</v>
      </c>
      <c r="B581" s="53" t="s">
        <v>2745</v>
      </c>
      <c r="C581" s="53" t="s">
        <v>1939</v>
      </c>
      <c r="D581" s="53" t="s">
        <v>678</v>
      </c>
      <c r="E581" s="53" t="s">
        <v>2258</v>
      </c>
      <c r="F581" s="52" t="s">
        <v>2370</v>
      </c>
    </row>
    <row r="582" s="48" customFormat="1" ht="24.95" customHeight="1" spans="1:6">
      <c r="A582" s="52">
        <v>580</v>
      </c>
      <c r="B582" s="53" t="s">
        <v>2746</v>
      </c>
      <c r="C582" s="53" t="s">
        <v>1846</v>
      </c>
      <c r="D582" s="53" t="s">
        <v>678</v>
      </c>
      <c r="E582" s="53" t="s">
        <v>2747</v>
      </c>
      <c r="F582" s="52" t="s">
        <v>2370</v>
      </c>
    </row>
    <row r="583" s="48" customFormat="1" ht="24.95" customHeight="1" spans="1:6">
      <c r="A583" s="52">
        <v>581</v>
      </c>
      <c r="B583" s="53" t="s">
        <v>2748</v>
      </c>
      <c r="C583" s="53" t="s">
        <v>1865</v>
      </c>
      <c r="D583" s="53" t="s">
        <v>678</v>
      </c>
      <c r="E583" s="53" t="s">
        <v>1703</v>
      </c>
      <c r="F583" s="52" t="s">
        <v>2370</v>
      </c>
    </row>
    <row r="584" s="48" customFormat="1" ht="24.95" customHeight="1" spans="1:6">
      <c r="A584" s="52">
        <v>582</v>
      </c>
      <c r="B584" s="53" t="s">
        <v>2749</v>
      </c>
      <c r="C584" s="53" t="s">
        <v>1846</v>
      </c>
      <c r="D584" s="53" t="s">
        <v>678</v>
      </c>
      <c r="E584" s="53" t="s">
        <v>2750</v>
      </c>
      <c r="F584" s="52" t="s">
        <v>2370</v>
      </c>
    </row>
    <row r="585" s="48" customFormat="1" ht="24.95" customHeight="1" spans="1:6">
      <c r="A585" s="52">
        <v>583</v>
      </c>
      <c r="B585" s="53" t="s">
        <v>2751</v>
      </c>
      <c r="C585" s="53" t="s">
        <v>1846</v>
      </c>
      <c r="D585" s="53" t="s">
        <v>678</v>
      </c>
      <c r="E585" s="53" t="s">
        <v>2752</v>
      </c>
      <c r="F585" s="52" t="s">
        <v>2370</v>
      </c>
    </row>
    <row r="586" s="48" customFormat="1" ht="24.95" customHeight="1" spans="1:6">
      <c r="A586" s="52">
        <v>584</v>
      </c>
      <c r="B586" s="53" t="s">
        <v>2753</v>
      </c>
      <c r="C586" s="53" t="s">
        <v>1846</v>
      </c>
      <c r="D586" s="53" t="s">
        <v>678</v>
      </c>
      <c r="E586" s="53" t="s">
        <v>2596</v>
      </c>
      <c r="F586" s="52" t="s">
        <v>2370</v>
      </c>
    </row>
    <row r="587" s="48" customFormat="1" ht="24.95" customHeight="1" spans="1:6">
      <c r="A587" s="52">
        <v>585</v>
      </c>
      <c r="B587" s="53" t="s">
        <v>2754</v>
      </c>
      <c r="C587" s="53" t="s">
        <v>1865</v>
      </c>
      <c r="D587" s="53" t="s">
        <v>678</v>
      </c>
      <c r="E587" s="53" t="s">
        <v>2454</v>
      </c>
      <c r="F587" s="52" t="s">
        <v>2370</v>
      </c>
    </row>
    <row r="588" s="48" customFormat="1" ht="24.95" customHeight="1" spans="1:6">
      <c r="A588" s="52">
        <v>586</v>
      </c>
      <c r="B588" s="53" t="s">
        <v>2755</v>
      </c>
      <c r="C588" s="53" t="s">
        <v>1865</v>
      </c>
      <c r="D588" s="53" t="s">
        <v>678</v>
      </c>
      <c r="E588" s="53" t="s">
        <v>1031</v>
      </c>
      <c r="F588" s="52" t="s">
        <v>2370</v>
      </c>
    </row>
    <row r="589" s="48" customFormat="1" ht="24.95" customHeight="1" spans="1:6">
      <c r="A589" s="52">
        <v>587</v>
      </c>
      <c r="B589" s="53" t="s">
        <v>2756</v>
      </c>
      <c r="C589" s="53" t="s">
        <v>1865</v>
      </c>
      <c r="D589" s="53" t="s">
        <v>678</v>
      </c>
      <c r="E589" s="53" t="s">
        <v>1859</v>
      </c>
      <c r="F589" s="52" t="s">
        <v>2370</v>
      </c>
    </row>
    <row r="590" s="48" customFormat="1" ht="24.95" customHeight="1" spans="1:6">
      <c r="A590" s="52">
        <v>588</v>
      </c>
      <c r="B590" s="53" t="s">
        <v>2757</v>
      </c>
      <c r="C590" s="53" t="s">
        <v>1939</v>
      </c>
      <c r="D590" s="53" t="s">
        <v>678</v>
      </c>
      <c r="E590" s="53" t="s">
        <v>2720</v>
      </c>
      <c r="F590" s="52" t="s">
        <v>2370</v>
      </c>
    </row>
    <row r="591" s="48" customFormat="1" ht="24.95" customHeight="1" spans="1:6">
      <c r="A591" s="52">
        <v>589</v>
      </c>
      <c r="B591" s="53" t="s">
        <v>2758</v>
      </c>
      <c r="C591" s="53" t="s">
        <v>1846</v>
      </c>
      <c r="D591" s="53" t="s">
        <v>678</v>
      </c>
      <c r="E591" s="53" t="s">
        <v>2587</v>
      </c>
      <c r="F591" s="52" t="s">
        <v>2370</v>
      </c>
    </row>
    <row r="592" s="48" customFormat="1" ht="24.95" customHeight="1" spans="1:6">
      <c r="A592" s="52">
        <v>590</v>
      </c>
      <c r="B592" s="53" t="s">
        <v>2759</v>
      </c>
      <c r="C592" s="53" t="s">
        <v>1846</v>
      </c>
      <c r="D592" s="53" t="s">
        <v>678</v>
      </c>
      <c r="E592" s="53" t="s">
        <v>2037</v>
      </c>
      <c r="F592" s="52" t="s">
        <v>2370</v>
      </c>
    </row>
    <row r="593" s="48" customFormat="1" ht="24.95" customHeight="1" spans="1:6">
      <c r="A593" s="52">
        <v>591</v>
      </c>
      <c r="B593" s="53" t="s">
        <v>2760</v>
      </c>
      <c r="C593" s="53" t="s">
        <v>1846</v>
      </c>
      <c r="D593" s="53" t="s">
        <v>678</v>
      </c>
      <c r="E593" s="53" t="s">
        <v>2761</v>
      </c>
      <c r="F593" s="52" t="s">
        <v>2370</v>
      </c>
    </row>
    <row r="594" s="48" customFormat="1" ht="24.95" customHeight="1" spans="1:6">
      <c r="A594" s="52">
        <v>592</v>
      </c>
      <c r="B594" s="53" t="s">
        <v>2762</v>
      </c>
      <c r="C594" s="53" t="s">
        <v>1865</v>
      </c>
      <c r="D594" s="53" t="s">
        <v>678</v>
      </c>
      <c r="E594" s="53" t="s">
        <v>2763</v>
      </c>
      <c r="F594" s="52" t="s">
        <v>2370</v>
      </c>
    </row>
    <row r="595" s="48" customFormat="1" ht="24.95" customHeight="1" spans="1:6">
      <c r="A595" s="52">
        <v>593</v>
      </c>
      <c r="B595" s="53" t="s">
        <v>469</v>
      </c>
      <c r="C595" s="53" t="s">
        <v>1939</v>
      </c>
      <c r="D595" s="53" t="s">
        <v>678</v>
      </c>
      <c r="E595" s="53" t="s">
        <v>2015</v>
      </c>
      <c r="F595" s="52" t="s">
        <v>2370</v>
      </c>
    </row>
    <row r="596" s="48" customFormat="1" ht="24.95" customHeight="1" spans="1:6">
      <c r="A596" s="52">
        <v>594</v>
      </c>
      <c r="B596" s="53" t="s">
        <v>2764</v>
      </c>
      <c r="C596" s="53" t="s">
        <v>1846</v>
      </c>
      <c r="D596" s="53" t="s">
        <v>678</v>
      </c>
      <c r="E596" s="53" t="s">
        <v>1923</v>
      </c>
      <c r="F596" s="52" t="s">
        <v>2370</v>
      </c>
    </row>
    <row r="597" s="48" customFormat="1" ht="24.95" customHeight="1" spans="1:6">
      <c r="A597" s="52">
        <v>595</v>
      </c>
      <c r="B597" s="53" t="s">
        <v>2765</v>
      </c>
      <c r="C597" s="53" t="s">
        <v>1846</v>
      </c>
      <c r="D597" s="53" t="s">
        <v>678</v>
      </c>
      <c r="E597" s="53" t="s">
        <v>1991</v>
      </c>
      <c r="F597" s="52" t="s">
        <v>2370</v>
      </c>
    </row>
    <row r="598" s="48" customFormat="1" ht="24.95" customHeight="1" spans="1:6">
      <c r="A598" s="52">
        <v>596</v>
      </c>
      <c r="B598" s="53" t="s">
        <v>2766</v>
      </c>
      <c r="C598" s="53" t="s">
        <v>1846</v>
      </c>
      <c r="D598" s="53" t="s">
        <v>678</v>
      </c>
      <c r="E598" s="53" t="s">
        <v>2747</v>
      </c>
      <c r="F598" s="52" t="s">
        <v>2370</v>
      </c>
    </row>
    <row r="599" s="48" customFormat="1" ht="24.95" customHeight="1" spans="1:6">
      <c r="A599" s="52">
        <v>597</v>
      </c>
      <c r="B599" s="53" t="s">
        <v>2767</v>
      </c>
      <c r="C599" s="53" t="s">
        <v>1865</v>
      </c>
      <c r="D599" s="53" t="s">
        <v>678</v>
      </c>
      <c r="E599" s="53" t="s">
        <v>2196</v>
      </c>
      <c r="F599" s="52" t="s">
        <v>2370</v>
      </c>
    </row>
    <row r="600" s="48" customFormat="1" ht="24.95" customHeight="1" spans="1:6">
      <c r="A600" s="52">
        <v>598</v>
      </c>
      <c r="B600" s="53" t="s">
        <v>2768</v>
      </c>
      <c r="C600" s="53" t="s">
        <v>1846</v>
      </c>
      <c r="D600" s="53" t="s">
        <v>678</v>
      </c>
      <c r="E600" s="53" t="s">
        <v>2769</v>
      </c>
      <c r="F600" s="52" t="s">
        <v>2370</v>
      </c>
    </row>
    <row r="601" s="48" customFormat="1" ht="24.95" customHeight="1" spans="1:6">
      <c r="A601" s="52">
        <v>599</v>
      </c>
      <c r="B601" s="53" t="s">
        <v>2770</v>
      </c>
      <c r="C601" s="53" t="s">
        <v>1865</v>
      </c>
      <c r="D601" s="53" t="s">
        <v>678</v>
      </c>
      <c r="E601" s="53" t="s">
        <v>1855</v>
      </c>
      <c r="F601" s="52" t="s">
        <v>2370</v>
      </c>
    </row>
    <row r="602" s="48" customFormat="1" ht="24.95" customHeight="1" spans="1:6">
      <c r="A602" s="52">
        <v>600</v>
      </c>
      <c r="B602" s="53" t="s">
        <v>2771</v>
      </c>
      <c r="C602" s="53" t="s">
        <v>1846</v>
      </c>
      <c r="D602" s="53" t="s">
        <v>678</v>
      </c>
      <c r="E602" s="53" t="s">
        <v>2303</v>
      </c>
      <c r="F602" s="52" t="s">
        <v>2370</v>
      </c>
    </row>
    <row r="603" s="48" customFormat="1" ht="24.95" customHeight="1" spans="1:6">
      <c r="A603" s="52">
        <v>601</v>
      </c>
      <c r="B603" s="53" t="s">
        <v>2772</v>
      </c>
      <c r="C603" s="53" t="s">
        <v>1846</v>
      </c>
      <c r="D603" s="53" t="s">
        <v>678</v>
      </c>
      <c r="E603" s="53" t="s">
        <v>1808</v>
      </c>
      <c r="F603" s="52" t="s">
        <v>2370</v>
      </c>
    </row>
    <row r="604" s="48" customFormat="1" ht="24.95" customHeight="1" spans="1:6">
      <c r="A604" s="52">
        <v>602</v>
      </c>
      <c r="B604" s="53" t="s">
        <v>2773</v>
      </c>
      <c r="C604" s="53" t="s">
        <v>1846</v>
      </c>
      <c r="D604" s="53" t="s">
        <v>678</v>
      </c>
      <c r="E604" s="53" t="s">
        <v>1901</v>
      </c>
      <c r="F604" s="52" t="s">
        <v>2370</v>
      </c>
    </row>
    <row r="605" s="48" customFormat="1" ht="24.95" customHeight="1" spans="1:6">
      <c r="A605" s="52">
        <v>603</v>
      </c>
      <c r="B605" s="53" t="s">
        <v>2774</v>
      </c>
      <c r="C605" s="53" t="s">
        <v>1846</v>
      </c>
      <c r="D605" s="53" t="s">
        <v>678</v>
      </c>
      <c r="E605" s="53" t="s">
        <v>2775</v>
      </c>
      <c r="F605" s="52" t="s">
        <v>2370</v>
      </c>
    </row>
    <row r="606" s="48" customFormat="1" ht="24.95" customHeight="1" spans="1:6">
      <c r="A606" s="52">
        <v>604</v>
      </c>
      <c r="B606" s="53" t="s">
        <v>2776</v>
      </c>
      <c r="C606" s="53" t="s">
        <v>1846</v>
      </c>
      <c r="D606" s="53" t="s">
        <v>678</v>
      </c>
      <c r="E606" s="53" t="s">
        <v>2235</v>
      </c>
      <c r="F606" s="52" t="s">
        <v>2370</v>
      </c>
    </row>
    <row r="607" s="48" customFormat="1" ht="24.95" customHeight="1" spans="1:6">
      <c r="A607" s="52">
        <v>605</v>
      </c>
      <c r="B607" s="53" t="s">
        <v>2777</v>
      </c>
      <c r="C607" s="53" t="s">
        <v>1846</v>
      </c>
      <c r="D607" s="53" t="s">
        <v>678</v>
      </c>
      <c r="E607" s="53" t="s">
        <v>2778</v>
      </c>
      <c r="F607" s="52" t="s">
        <v>2370</v>
      </c>
    </row>
    <row r="608" s="48" customFormat="1" ht="24.95" customHeight="1" spans="1:6">
      <c r="A608" s="52">
        <v>606</v>
      </c>
      <c r="B608" s="53" t="s">
        <v>2779</v>
      </c>
      <c r="C608" s="53" t="s">
        <v>1939</v>
      </c>
      <c r="D608" s="53" t="s">
        <v>678</v>
      </c>
      <c r="E608" s="53" t="s">
        <v>2780</v>
      </c>
      <c r="F608" s="52" t="s">
        <v>2370</v>
      </c>
    </row>
    <row r="609" s="48" customFormat="1" ht="24.95" customHeight="1" spans="1:6">
      <c r="A609" s="52">
        <v>607</v>
      </c>
      <c r="B609" s="53" t="s">
        <v>2781</v>
      </c>
      <c r="C609" s="53" t="s">
        <v>1939</v>
      </c>
      <c r="D609" s="53" t="s">
        <v>678</v>
      </c>
      <c r="E609" s="53" t="s">
        <v>2782</v>
      </c>
      <c r="F609" s="52" t="s">
        <v>2370</v>
      </c>
    </row>
    <row r="610" s="48" customFormat="1" ht="24.95" customHeight="1" spans="1:6">
      <c r="A610" s="52">
        <v>608</v>
      </c>
      <c r="B610" s="53" t="s">
        <v>2783</v>
      </c>
      <c r="C610" s="53" t="s">
        <v>1846</v>
      </c>
      <c r="D610" s="53" t="s">
        <v>678</v>
      </c>
      <c r="E610" s="53" t="s">
        <v>2150</v>
      </c>
      <c r="F610" s="52" t="s">
        <v>2370</v>
      </c>
    </row>
    <row r="611" s="48" customFormat="1" ht="24.95" customHeight="1" spans="1:6">
      <c r="A611" s="52">
        <v>609</v>
      </c>
      <c r="B611" s="53" t="s">
        <v>2784</v>
      </c>
      <c r="C611" s="53" t="s">
        <v>1939</v>
      </c>
      <c r="D611" s="53" t="s">
        <v>678</v>
      </c>
      <c r="E611" s="53" t="s">
        <v>1767</v>
      </c>
      <c r="F611" s="52" t="s">
        <v>2370</v>
      </c>
    </row>
    <row r="612" s="48" customFormat="1" ht="24.95" customHeight="1" spans="1:6">
      <c r="A612" s="52">
        <v>610</v>
      </c>
      <c r="B612" s="53" t="s">
        <v>2785</v>
      </c>
      <c r="C612" s="53" t="s">
        <v>1846</v>
      </c>
      <c r="D612" s="53" t="s">
        <v>678</v>
      </c>
      <c r="E612" s="53" t="s">
        <v>2761</v>
      </c>
      <c r="F612" s="52" t="s">
        <v>2370</v>
      </c>
    </row>
    <row r="613" s="48" customFormat="1" ht="24.95" customHeight="1" spans="1:6">
      <c r="A613" s="52">
        <v>611</v>
      </c>
      <c r="B613" s="53" t="s">
        <v>2786</v>
      </c>
      <c r="C613" s="53" t="s">
        <v>1846</v>
      </c>
      <c r="D613" s="53" t="s">
        <v>678</v>
      </c>
      <c r="E613" s="53" t="s">
        <v>2587</v>
      </c>
      <c r="F613" s="52" t="s">
        <v>2370</v>
      </c>
    </row>
    <row r="614" s="48" customFormat="1" ht="24.95" customHeight="1" spans="1:6">
      <c r="A614" s="52">
        <v>612</v>
      </c>
      <c r="B614" s="53" t="s">
        <v>2787</v>
      </c>
      <c r="C614" s="53" t="s">
        <v>1846</v>
      </c>
      <c r="D614" s="53" t="s">
        <v>678</v>
      </c>
      <c r="E614" s="53" t="s">
        <v>2173</v>
      </c>
      <c r="F614" s="52" t="s">
        <v>2370</v>
      </c>
    </row>
    <row r="615" s="48" customFormat="1" ht="24.95" customHeight="1" spans="1:6">
      <c r="A615" s="52">
        <v>613</v>
      </c>
      <c r="B615" s="53" t="s">
        <v>2788</v>
      </c>
      <c r="C615" s="53" t="s">
        <v>1865</v>
      </c>
      <c r="D615" s="53" t="s">
        <v>678</v>
      </c>
      <c r="E615" s="53" t="s">
        <v>2099</v>
      </c>
      <c r="F615" s="52" t="s">
        <v>2370</v>
      </c>
    </row>
    <row r="616" s="48" customFormat="1" ht="24.95" customHeight="1" spans="1:6">
      <c r="A616" s="52">
        <v>614</v>
      </c>
      <c r="B616" s="53" t="s">
        <v>2789</v>
      </c>
      <c r="C616" s="53" t="s">
        <v>1865</v>
      </c>
      <c r="D616" s="53" t="s">
        <v>678</v>
      </c>
      <c r="E616" s="53" t="s">
        <v>1817</v>
      </c>
      <c r="F616" s="52" t="s">
        <v>2370</v>
      </c>
    </row>
    <row r="617" s="48" customFormat="1" ht="24.95" customHeight="1" spans="1:6">
      <c r="A617" s="52">
        <v>615</v>
      </c>
      <c r="B617" s="53" t="s">
        <v>2790</v>
      </c>
      <c r="C617" s="53" t="s">
        <v>1846</v>
      </c>
      <c r="D617" s="53" t="s">
        <v>678</v>
      </c>
      <c r="E617" s="53" t="s">
        <v>2791</v>
      </c>
      <c r="F617" s="52" t="s">
        <v>2370</v>
      </c>
    </row>
    <row r="618" s="48" customFormat="1" ht="24.95" customHeight="1" spans="1:6">
      <c r="A618" s="52">
        <v>616</v>
      </c>
      <c r="B618" s="53" t="s">
        <v>2792</v>
      </c>
      <c r="C618" s="53" t="s">
        <v>1865</v>
      </c>
      <c r="D618" s="53" t="s">
        <v>678</v>
      </c>
      <c r="E618" s="53" t="s">
        <v>2135</v>
      </c>
      <c r="F618" s="52" t="s">
        <v>2370</v>
      </c>
    </row>
    <row r="619" s="48" customFormat="1" ht="24.95" customHeight="1" spans="1:6">
      <c r="A619" s="52">
        <v>617</v>
      </c>
      <c r="B619" s="53" t="s">
        <v>2793</v>
      </c>
      <c r="C619" s="53" t="s">
        <v>1846</v>
      </c>
      <c r="D619" s="53" t="s">
        <v>678</v>
      </c>
      <c r="E619" s="53" t="s">
        <v>2794</v>
      </c>
      <c r="F619" s="52" t="s">
        <v>2370</v>
      </c>
    </row>
    <row r="620" s="48" customFormat="1" ht="24.95" customHeight="1" spans="1:6">
      <c r="A620" s="52">
        <v>618</v>
      </c>
      <c r="B620" s="53" t="s">
        <v>2795</v>
      </c>
      <c r="C620" s="53" t="s">
        <v>1865</v>
      </c>
      <c r="D620" s="53" t="s">
        <v>678</v>
      </c>
      <c r="E620" s="53" t="s">
        <v>1880</v>
      </c>
      <c r="F620" s="52" t="s">
        <v>2370</v>
      </c>
    </row>
    <row r="621" s="48" customFormat="1" ht="24.95" customHeight="1" spans="1:6">
      <c r="A621" s="52">
        <v>619</v>
      </c>
      <c r="B621" s="53" t="s">
        <v>2796</v>
      </c>
      <c r="C621" s="53" t="s">
        <v>1846</v>
      </c>
      <c r="D621" s="53" t="s">
        <v>678</v>
      </c>
      <c r="E621" s="53" t="s">
        <v>1903</v>
      </c>
      <c r="F621" s="52" t="s">
        <v>2370</v>
      </c>
    </row>
    <row r="622" s="48" customFormat="1" ht="24.95" customHeight="1" spans="1:6">
      <c r="A622" s="52">
        <v>620</v>
      </c>
      <c r="B622" s="53" t="s">
        <v>2797</v>
      </c>
      <c r="C622" s="53" t="s">
        <v>1846</v>
      </c>
      <c r="D622" s="53" t="s">
        <v>678</v>
      </c>
      <c r="E622" s="53" t="s">
        <v>2798</v>
      </c>
      <c r="F622" s="52" t="s">
        <v>2370</v>
      </c>
    </row>
    <row r="623" s="48" customFormat="1" ht="24.95" customHeight="1" spans="1:6">
      <c r="A623" s="52">
        <v>621</v>
      </c>
      <c r="B623" s="53" t="s">
        <v>2799</v>
      </c>
      <c r="C623" s="53" t="s">
        <v>1865</v>
      </c>
      <c r="D623" s="53" t="s">
        <v>678</v>
      </c>
      <c r="E623" s="53" t="s">
        <v>2083</v>
      </c>
      <c r="F623" s="52" t="s">
        <v>2370</v>
      </c>
    </row>
    <row r="624" s="48" customFormat="1" ht="24.95" customHeight="1" spans="1:6">
      <c r="A624" s="52">
        <v>622</v>
      </c>
      <c r="B624" s="53" t="s">
        <v>2800</v>
      </c>
      <c r="C624" s="53" t="s">
        <v>1846</v>
      </c>
      <c r="D624" s="53" t="s">
        <v>678</v>
      </c>
      <c r="E624" s="53" t="s">
        <v>2323</v>
      </c>
      <c r="F624" s="52" t="s">
        <v>2370</v>
      </c>
    </row>
  </sheetData>
  <mergeCells count="1">
    <mergeCell ref="A1:F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7"/>
  <sheetViews>
    <sheetView topLeftCell="A440" workbookViewId="0">
      <selection activeCell="A456" sqref="A456:F457"/>
    </sheetView>
  </sheetViews>
  <sheetFormatPr defaultColWidth="10" defaultRowHeight="13.8" outlineLevelCol="5"/>
  <cols>
    <col min="1" max="1" width="8.33333333333333" style="36" customWidth="1"/>
    <col min="2" max="2" width="12.2222222222222" style="36" customWidth="1"/>
    <col min="3" max="3" width="12.3611111111111" style="36" customWidth="1"/>
    <col min="4" max="4" width="10.6944444444444" style="37" customWidth="1"/>
    <col min="5" max="5" width="23.8888888888889" style="36" customWidth="1"/>
    <col min="6" max="6" width="23.7777777777778" style="36" customWidth="1"/>
    <col min="7" max="16384" width="10" style="36"/>
  </cols>
  <sheetData>
    <row r="1" s="36" customFormat="1" ht="60" customHeight="1" spans="1:6">
      <c r="A1" s="38" t="s">
        <v>2801</v>
      </c>
      <c r="B1" s="39"/>
      <c r="C1" s="39"/>
      <c r="D1" s="39"/>
      <c r="E1" s="39"/>
      <c r="F1" s="39"/>
    </row>
    <row r="2" s="36" customFormat="1" ht="30" customHeight="1" spans="1:6">
      <c r="A2" s="40" t="s">
        <v>1</v>
      </c>
      <c r="B2" s="40" t="s">
        <v>2</v>
      </c>
      <c r="C2" s="41" t="s">
        <v>3</v>
      </c>
      <c r="D2" s="41" t="s">
        <v>4</v>
      </c>
      <c r="E2" s="42" t="s">
        <v>5</v>
      </c>
      <c r="F2" s="42" t="s">
        <v>1167</v>
      </c>
    </row>
    <row r="3" s="36" customFormat="1" ht="26.1" customHeight="1" spans="1:6">
      <c r="A3" s="27">
        <v>1</v>
      </c>
      <c r="B3" s="27" t="s">
        <v>2802</v>
      </c>
      <c r="C3" s="43" t="s">
        <v>2803</v>
      </c>
      <c r="D3" s="27" t="s">
        <v>8</v>
      </c>
      <c r="E3" s="44" t="s">
        <v>2804</v>
      </c>
      <c r="F3" s="45" t="s">
        <v>2805</v>
      </c>
    </row>
    <row r="4" s="36" customFormat="1" ht="26.1" customHeight="1" spans="1:6">
      <c r="A4" s="27">
        <v>2</v>
      </c>
      <c r="B4" s="27" t="s">
        <v>2806</v>
      </c>
      <c r="C4" s="46" t="s">
        <v>2807</v>
      </c>
      <c r="D4" s="27" t="s">
        <v>8</v>
      </c>
      <c r="E4" s="44" t="s">
        <v>2808</v>
      </c>
      <c r="F4" s="45" t="s">
        <v>2805</v>
      </c>
    </row>
    <row r="5" s="36" customFormat="1" ht="26.1" customHeight="1" spans="1:6">
      <c r="A5" s="27">
        <v>3</v>
      </c>
      <c r="B5" s="27" t="s">
        <v>2809</v>
      </c>
      <c r="C5" s="46" t="s">
        <v>2807</v>
      </c>
      <c r="D5" s="27" t="s">
        <v>8</v>
      </c>
      <c r="E5" s="44" t="s">
        <v>2810</v>
      </c>
      <c r="F5" s="45" t="s">
        <v>2811</v>
      </c>
    </row>
    <row r="6" s="36" customFormat="1" ht="26.1" customHeight="1" spans="1:6">
      <c r="A6" s="27">
        <v>4</v>
      </c>
      <c r="B6" s="27" t="s">
        <v>2812</v>
      </c>
      <c r="C6" s="27">
        <v>2022033</v>
      </c>
      <c r="D6" s="27" t="s">
        <v>8</v>
      </c>
      <c r="E6" s="44" t="s">
        <v>2813</v>
      </c>
      <c r="F6" s="45" t="s">
        <v>2811</v>
      </c>
    </row>
    <row r="7" s="36" customFormat="1" ht="26.1" customHeight="1" spans="1:6">
      <c r="A7" s="27">
        <v>5</v>
      </c>
      <c r="B7" s="27" t="s">
        <v>2814</v>
      </c>
      <c r="C7" s="43" t="s">
        <v>2815</v>
      </c>
      <c r="D7" s="27" t="s">
        <v>678</v>
      </c>
      <c r="E7" s="44" t="s">
        <v>2816</v>
      </c>
      <c r="F7" s="45" t="s">
        <v>2811</v>
      </c>
    </row>
    <row r="8" s="36" customFormat="1" ht="26.1" customHeight="1" spans="1:6">
      <c r="A8" s="27">
        <v>6</v>
      </c>
      <c r="B8" s="27" t="s">
        <v>2817</v>
      </c>
      <c r="C8" s="43" t="s">
        <v>2818</v>
      </c>
      <c r="D8" s="27" t="s">
        <v>678</v>
      </c>
      <c r="E8" s="44" t="s">
        <v>2819</v>
      </c>
      <c r="F8" s="45" t="s">
        <v>2811</v>
      </c>
    </row>
    <row r="9" s="36" customFormat="1" ht="26.1" customHeight="1" spans="1:6">
      <c r="A9" s="27">
        <v>7</v>
      </c>
      <c r="B9" s="27" t="s">
        <v>2820</v>
      </c>
      <c r="C9" s="46" t="s">
        <v>2821</v>
      </c>
      <c r="D9" s="27" t="s">
        <v>678</v>
      </c>
      <c r="E9" s="44" t="s">
        <v>2822</v>
      </c>
      <c r="F9" s="45" t="s">
        <v>2811</v>
      </c>
    </row>
    <row r="10" s="36" customFormat="1" ht="26.1" customHeight="1" spans="1:6">
      <c r="A10" s="27">
        <v>8</v>
      </c>
      <c r="B10" s="27" t="s">
        <v>2823</v>
      </c>
      <c r="C10" s="43" t="s">
        <v>2824</v>
      </c>
      <c r="D10" s="27" t="s">
        <v>678</v>
      </c>
      <c r="E10" s="44" t="s">
        <v>2825</v>
      </c>
      <c r="F10" s="45" t="s">
        <v>2811</v>
      </c>
    </row>
    <row r="11" s="36" customFormat="1" ht="26.1" customHeight="1" spans="1:6">
      <c r="A11" s="27">
        <v>9</v>
      </c>
      <c r="B11" s="27" t="s">
        <v>2826</v>
      </c>
      <c r="C11" s="43" t="s">
        <v>2827</v>
      </c>
      <c r="D11" s="27" t="s">
        <v>678</v>
      </c>
      <c r="E11" s="44" t="s">
        <v>2828</v>
      </c>
      <c r="F11" s="45" t="s">
        <v>2811</v>
      </c>
    </row>
    <row r="12" s="36" customFormat="1" ht="26.1" customHeight="1" spans="1:6">
      <c r="A12" s="27">
        <v>10</v>
      </c>
      <c r="B12" s="27" t="s">
        <v>2829</v>
      </c>
      <c r="C12" s="43" t="s">
        <v>2830</v>
      </c>
      <c r="D12" s="27" t="s">
        <v>678</v>
      </c>
      <c r="E12" s="44" t="s">
        <v>2831</v>
      </c>
      <c r="F12" s="45" t="s">
        <v>2811</v>
      </c>
    </row>
    <row r="13" s="36" customFormat="1" ht="26.1" customHeight="1" spans="1:6">
      <c r="A13" s="27">
        <v>11</v>
      </c>
      <c r="B13" s="27" t="s">
        <v>2832</v>
      </c>
      <c r="C13" s="46" t="s">
        <v>2833</v>
      </c>
      <c r="D13" s="27" t="s">
        <v>678</v>
      </c>
      <c r="E13" s="44" t="s">
        <v>2834</v>
      </c>
      <c r="F13" s="45" t="s">
        <v>2811</v>
      </c>
    </row>
    <row r="14" s="36" customFormat="1" ht="26.1" customHeight="1" spans="1:6">
      <c r="A14" s="27">
        <v>12</v>
      </c>
      <c r="B14" s="27" t="s">
        <v>2835</v>
      </c>
      <c r="C14" s="43" t="s">
        <v>2836</v>
      </c>
      <c r="D14" s="27" t="s">
        <v>678</v>
      </c>
      <c r="E14" s="44" t="s">
        <v>2837</v>
      </c>
      <c r="F14" s="45" t="s">
        <v>2811</v>
      </c>
    </row>
    <row r="15" s="36" customFormat="1" ht="26.1" customHeight="1" spans="1:6">
      <c r="A15" s="27">
        <v>13</v>
      </c>
      <c r="B15" s="27" t="s">
        <v>2838</v>
      </c>
      <c r="C15" s="43" t="s">
        <v>2839</v>
      </c>
      <c r="D15" s="27" t="s">
        <v>678</v>
      </c>
      <c r="E15" s="44" t="s">
        <v>2840</v>
      </c>
      <c r="F15" s="45" t="s">
        <v>2811</v>
      </c>
    </row>
    <row r="16" s="36" customFormat="1" ht="26.1" customHeight="1" spans="1:6">
      <c r="A16" s="27">
        <v>14</v>
      </c>
      <c r="B16" s="27" t="s">
        <v>2841</v>
      </c>
      <c r="C16" s="46" t="s">
        <v>2842</v>
      </c>
      <c r="D16" s="27" t="s">
        <v>678</v>
      </c>
      <c r="E16" s="44" t="s">
        <v>2843</v>
      </c>
      <c r="F16" s="45" t="s">
        <v>2811</v>
      </c>
    </row>
    <row r="17" s="36" customFormat="1" ht="26.1" customHeight="1" spans="1:6">
      <c r="A17" s="27">
        <v>15</v>
      </c>
      <c r="B17" s="27" t="s">
        <v>2844</v>
      </c>
      <c r="C17" s="46" t="s">
        <v>2842</v>
      </c>
      <c r="D17" s="27" t="s">
        <v>678</v>
      </c>
      <c r="E17" s="44" t="s">
        <v>2845</v>
      </c>
      <c r="F17" s="45" t="s">
        <v>2811</v>
      </c>
    </row>
    <row r="18" s="36" customFormat="1" ht="26.1" customHeight="1" spans="1:6">
      <c r="A18" s="27">
        <v>16</v>
      </c>
      <c r="B18" s="27" t="s">
        <v>2846</v>
      </c>
      <c r="C18" s="27">
        <v>2022046</v>
      </c>
      <c r="D18" s="27" t="s">
        <v>678</v>
      </c>
      <c r="E18" s="44" t="s">
        <v>2847</v>
      </c>
      <c r="F18" s="45" t="s">
        <v>2811</v>
      </c>
    </row>
    <row r="19" s="36" customFormat="1" ht="26.1" customHeight="1" spans="1:6">
      <c r="A19" s="27">
        <v>17</v>
      </c>
      <c r="B19" s="27" t="s">
        <v>2848</v>
      </c>
      <c r="C19" s="27">
        <v>2022033</v>
      </c>
      <c r="D19" s="27" t="s">
        <v>8</v>
      </c>
      <c r="E19" s="44" t="s">
        <v>2849</v>
      </c>
      <c r="F19" s="45" t="s">
        <v>2811</v>
      </c>
    </row>
    <row r="20" s="36" customFormat="1" ht="26.1" customHeight="1" spans="1:6">
      <c r="A20" s="27">
        <v>18</v>
      </c>
      <c r="B20" s="27" t="s">
        <v>2850</v>
      </c>
      <c r="C20" s="27">
        <v>2022048</v>
      </c>
      <c r="D20" s="27" t="s">
        <v>678</v>
      </c>
      <c r="E20" s="44" t="s">
        <v>2851</v>
      </c>
      <c r="F20" s="45" t="s">
        <v>2811</v>
      </c>
    </row>
    <row r="21" s="36" customFormat="1" ht="26.1" customHeight="1" spans="1:6">
      <c r="A21" s="27">
        <v>19</v>
      </c>
      <c r="B21" s="27" t="s">
        <v>2852</v>
      </c>
      <c r="C21" s="27">
        <v>2022033</v>
      </c>
      <c r="D21" s="27" t="s">
        <v>8</v>
      </c>
      <c r="E21" s="44" t="s">
        <v>2853</v>
      </c>
      <c r="F21" s="45" t="s">
        <v>2811</v>
      </c>
    </row>
    <row r="22" s="36" customFormat="1" ht="26.1" customHeight="1" spans="1:6">
      <c r="A22" s="27">
        <v>20</v>
      </c>
      <c r="B22" s="27" t="s">
        <v>2854</v>
      </c>
      <c r="C22" s="27">
        <v>2022046</v>
      </c>
      <c r="D22" s="27" t="s">
        <v>678</v>
      </c>
      <c r="E22" s="44" t="s">
        <v>2837</v>
      </c>
      <c r="F22" s="45" t="s">
        <v>2811</v>
      </c>
    </row>
    <row r="23" s="36" customFormat="1" ht="26.1" customHeight="1" spans="1:6">
      <c r="A23" s="27">
        <v>21</v>
      </c>
      <c r="B23" s="27" t="s">
        <v>2855</v>
      </c>
      <c r="C23" s="27">
        <v>2022036</v>
      </c>
      <c r="D23" s="27" t="s">
        <v>678</v>
      </c>
      <c r="E23" s="44" t="s">
        <v>2856</v>
      </c>
      <c r="F23" s="45" t="s">
        <v>2811</v>
      </c>
    </row>
    <row r="24" s="36" customFormat="1" ht="26.1" customHeight="1" spans="1:6">
      <c r="A24" s="27">
        <v>22</v>
      </c>
      <c r="B24" s="27" t="s">
        <v>2857</v>
      </c>
      <c r="C24" s="27">
        <v>2022042</v>
      </c>
      <c r="D24" s="27" t="s">
        <v>678</v>
      </c>
      <c r="E24" s="44" t="s">
        <v>2858</v>
      </c>
      <c r="F24" s="45" t="s">
        <v>2811</v>
      </c>
    </row>
    <row r="25" s="36" customFormat="1" ht="26.1" customHeight="1" spans="1:6">
      <c r="A25" s="27">
        <v>23</v>
      </c>
      <c r="B25" s="27" t="s">
        <v>2859</v>
      </c>
      <c r="C25" s="27">
        <v>2022034</v>
      </c>
      <c r="D25" s="27" t="s">
        <v>678</v>
      </c>
      <c r="E25" s="44" t="s">
        <v>2860</v>
      </c>
      <c r="F25" s="45" t="s">
        <v>2811</v>
      </c>
    </row>
    <row r="26" s="36" customFormat="1" ht="26.1" customHeight="1" spans="1:6">
      <c r="A26" s="27">
        <v>24</v>
      </c>
      <c r="B26" s="27" t="s">
        <v>2861</v>
      </c>
      <c r="C26" s="27">
        <v>2022036</v>
      </c>
      <c r="D26" s="27" t="s">
        <v>678</v>
      </c>
      <c r="E26" s="44" t="s">
        <v>2862</v>
      </c>
      <c r="F26" s="45" t="s">
        <v>2811</v>
      </c>
    </row>
    <row r="27" s="36" customFormat="1" ht="26.1" customHeight="1" spans="1:6">
      <c r="A27" s="27">
        <v>25</v>
      </c>
      <c r="B27" s="27" t="s">
        <v>2863</v>
      </c>
      <c r="C27" s="27">
        <v>2022036</v>
      </c>
      <c r="D27" s="27" t="s">
        <v>678</v>
      </c>
      <c r="E27" s="44" t="s">
        <v>2864</v>
      </c>
      <c r="F27" s="45" t="s">
        <v>2811</v>
      </c>
    </row>
    <row r="28" s="36" customFormat="1" ht="26.1" customHeight="1" spans="1:6">
      <c r="A28" s="27">
        <v>26</v>
      </c>
      <c r="B28" s="27" t="s">
        <v>2865</v>
      </c>
      <c r="C28" s="27">
        <v>2022036</v>
      </c>
      <c r="D28" s="27" t="s">
        <v>678</v>
      </c>
      <c r="E28" s="44" t="s">
        <v>2866</v>
      </c>
      <c r="F28" s="45" t="s">
        <v>2811</v>
      </c>
    </row>
    <row r="29" s="36" customFormat="1" ht="26.1" customHeight="1" spans="1:6">
      <c r="A29" s="27">
        <v>27</v>
      </c>
      <c r="B29" s="27" t="s">
        <v>2867</v>
      </c>
      <c r="C29" s="27">
        <v>2022039</v>
      </c>
      <c r="D29" s="27" t="s">
        <v>678</v>
      </c>
      <c r="E29" s="44" t="s">
        <v>2868</v>
      </c>
      <c r="F29" s="45" t="s">
        <v>2811</v>
      </c>
    </row>
    <row r="30" s="36" customFormat="1" ht="26.1" customHeight="1" spans="1:6">
      <c r="A30" s="27">
        <v>28</v>
      </c>
      <c r="B30" s="27" t="s">
        <v>2869</v>
      </c>
      <c r="C30" s="27">
        <v>2022041</v>
      </c>
      <c r="D30" s="27" t="s">
        <v>678</v>
      </c>
      <c r="E30" s="44" t="s">
        <v>2870</v>
      </c>
      <c r="F30" s="45" t="s">
        <v>2811</v>
      </c>
    </row>
    <row r="31" s="36" customFormat="1" ht="26.1" customHeight="1" spans="1:6">
      <c r="A31" s="27">
        <v>29</v>
      </c>
      <c r="B31" s="27" t="s">
        <v>2871</v>
      </c>
      <c r="C31" s="27">
        <v>2022048</v>
      </c>
      <c r="D31" s="27" t="s">
        <v>678</v>
      </c>
      <c r="E31" s="44" t="s">
        <v>2872</v>
      </c>
      <c r="F31" s="45" t="s">
        <v>2811</v>
      </c>
    </row>
    <row r="32" s="36" customFormat="1" ht="26.1" customHeight="1" spans="1:6">
      <c r="A32" s="27">
        <v>30</v>
      </c>
      <c r="B32" s="27" t="s">
        <v>2873</v>
      </c>
      <c r="C32" s="27">
        <v>2022036</v>
      </c>
      <c r="D32" s="27" t="s">
        <v>678</v>
      </c>
      <c r="E32" s="44" t="s">
        <v>2874</v>
      </c>
      <c r="F32" s="45" t="s">
        <v>2811</v>
      </c>
    </row>
    <row r="33" s="36" customFormat="1" ht="26.1" customHeight="1" spans="1:6">
      <c r="A33" s="27">
        <v>31</v>
      </c>
      <c r="B33" s="27" t="s">
        <v>2875</v>
      </c>
      <c r="C33" s="27">
        <v>2022041</v>
      </c>
      <c r="D33" s="27" t="s">
        <v>678</v>
      </c>
      <c r="E33" s="44" t="s">
        <v>2876</v>
      </c>
      <c r="F33" s="45" t="s">
        <v>2811</v>
      </c>
    </row>
    <row r="34" s="36" customFormat="1" ht="26.1" customHeight="1" spans="1:6">
      <c r="A34" s="27">
        <v>32</v>
      </c>
      <c r="B34" s="27" t="s">
        <v>2877</v>
      </c>
      <c r="C34" s="27">
        <v>2022035</v>
      </c>
      <c r="D34" s="27" t="s">
        <v>678</v>
      </c>
      <c r="E34" s="44" t="s">
        <v>687</v>
      </c>
      <c r="F34" s="45" t="s">
        <v>2811</v>
      </c>
    </row>
    <row r="35" s="36" customFormat="1" ht="26.1" customHeight="1" spans="1:6">
      <c r="A35" s="27">
        <v>33</v>
      </c>
      <c r="B35" s="27" t="s">
        <v>2878</v>
      </c>
      <c r="C35" s="27">
        <v>2022033</v>
      </c>
      <c r="D35" s="27" t="s">
        <v>8</v>
      </c>
      <c r="E35" s="44" t="s">
        <v>2879</v>
      </c>
      <c r="F35" s="45" t="s">
        <v>2811</v>
      </c>
    </row>
    <row r="36" s="36" customFormat="1" ht="26.1" customHeight="1" spans="1:6">
      <c r="A36" s="27">
        <v>34</v>
      </c>
      <c r="B36" s="27" t="s">
        <v>2880</v>
      </c>
      <c r="C36" s="27">
        <v>2022033</v>
      </c>
      <c r="D36" s="27" t="s">
        <v>8</v>
      </c>
      <c r="E36" s="44" t="s">
        <v>2881</v>
      </c>
      <c r="F36" s="45" t="s">
        <v>2811</v>
      </c>
    </row>
    <row r="37" s="36" customFormat="1" ht="26.1" customHeight="1" spans="1:6">
      <c r="A37" s="27">
        <v>35</v>
      </c>
      <c r="B37" s="27" t="s">
        <v>2882</v>
      </c>
      <c r="C37" s="27">
        <v>2022036</v>
      </c>
      <c r="D37" s="27" t="s">
        <v>678</v>
      </c>
      <c r="E37" s="44" t="s">
        <v>2883</v>
      </c>
      <c r="F37" s="45" t="s">
        <v>2811</v>
      </c>
    </row>
    <row r="38" s="36" customFormat="1" ht="26.1" customHeight="1" spans="1:6">
      <c r="A38" s="27">
        <v>36</v>
      </c>
      <c r="B38" s="27" t="s">
        <v>2884</v>
      </c>
      <c r="C38" s="27">
        <v>2022042</v>
      </c>
      <c r="D38" s="27" t="s">
        <v>678</v>
      </c>
      <c r="E38" s="44" t="s">
        <v>2885</v>
      </c>
      <c r="F38" s="45" t="s">
        <v>2811</v>
      </c>
    </row>
    <row r="39" s="36" customFormat="1" ht="26.1" customHeight="1" spans="1:6">
      <c r="A39" s="27">
        <v>37</v>
      </c>
      <c r="B39" s="27" t="s">
        <v>2886</v>
      </c>
      <c r="C39" s="27">
        <v>2022033</v>
      </c>
      <c r="D39" s="27" t="s">
        <v>8</v>
      </c>
      <c r="E39" s="44" t="s">
        <v>2887</v>
      </c>
      <c r="F39" s="45" t="s">
        <v>2811</v>
      </c>
    </row>
    <row r="40" s="36" customFormat="1" ht="26.1" customHeight="1" spans="1:6">
      <c r="A40" s="27">
        <v>38</v>
      </c>
      <c r="B40" s="27" t="s">
        <v>2888</v>
      </c>
      <c r="C40" s="27">
        <v>2022036</v>
      </c>
      <c r="D40" s="27" t="s">
        <v>678</v>
      </c>
      <c r="E40" s="44" t="s">
        <v>2889</v>
      </c>
      <c r="F40" s="45" t="s">
        <v>2811</v>
      </c>
    </row>
    <row r="41" s="36" customFormat="1" ht="26.1" customHeight="1" spans="1:6">
      <c r="A41" s="27">
        <v>39</v>
      </c>
      <c r="B41" s="27" t="s">
        <v>2890</v>
      </c>
      <c r="C41" s="27">
        <v>2022033</v>
      </c>
      <c r="D41" s="27" t="s">
        <v>8</v>
      </c>
      <c r="E41" s="44" t="s">
        <v>2891</v>
      </c>
      <c r="F41" s="45" t="s">
        <v>2811</v>
      </c>
    </row>
    <row r="42" s="36" customFormat="1" ht="26.1" customHeight="1" spans="1:6">
      <c r="A42" s="27">
        <v>40</v>
      </c>
      <c r="B42" s="27" t="s">
        <v>2892</v>
      </c>
      <c r="C42" s="27">
        <v>2022033</v>
      </c>
      <c r="D42" s="27" t="s">
        <v>8</v>
      </c>
      <c r="E42" s="44" t="s">
        <v>2893</v>
      </c>
      <c r="F42" s="45" t="s">
        <v>2811</v>
      </c>
    </row>
    <row r="43" s="36" customFormat="1" ht="26.1" customHeight="1" spans="1:6">
      <c r="A43" s="27">
        <v>41</v>
      </c>
      <c r="B43" s="27" t="s">
        <v>2894</v>
      </c>
      <c r="C43" s="27">
        <v>2022046</v>
      </c>
      <c r="D43" s="27" t="s">
        <v>678</v>
      </c>
      <c r="E43" s="44" t="s">
        <v>2895</v>
      </c>
      <c r="F43" s="45" t="s">
        <v>2811</v>
      </c>
    </row>
    <row r="44" s="36" customFormat="1" ht="26.1" customHeight="1" spans="1:6">
      <c r="A44" s="27">
        <v>42</v>
      </c>
      <c r="B44" s="27" t="s">
        <v>2896</v>
      </c>
      <c r="C44" s="27">
        <v>2022033</v>
      </c>
      <c r="D44" s="27" t="s">
        <v>8</v>
      </c>
      <c r="E44" s="44" t="s">
        <v>2897</v>
      </c>
      <c r="F44" s="45" t="s">
        <v>2811</v>
      </c>
    </row>
    <row r="45" s="36" customFormat="1" ht="26.1" customHeight="1" spans="1:6">
      <c r="A45" s="27">
        <v>43</v>
      </c>
      <c r="B45" s="27" t="s">
        <v>2898</v>
      </c>
      <c r="C45" s="27">
        <v>2022046</v>
      </c>
      <c r="D45" s="27" t="s">
        <v>678</v>
      </c>
      <c r="E45" s="44" t="s">
        <v>2899</v>
      </c>
      <c r="F45" s="45" t="s">
        <v>2811</v>
      </c>
    </row>
    <row r="46" s="36" customFormat="1" ht="26.1" customHeight="1" spans="1:6">
      <c r="A46" s="27">
        <v>44</v>
      </c>
      <c r="B46" s="27" t="s">
        <v>2900</v>
      </c>
      <c r="C46" s="27">
        <v>2022035</v>
      </c>
      <c r="D46" s="27" t="s">
        <v>678</v>
      </c>
      <c r="E46" s="44" t="s">
        <v>2901</v>
      </c>
      <c r="F46" s="45" t="s">
        <v>2811</v>
      </c>
    </row>
    <row r="47" s="36" customFormat="1" ht="26.1" customHeight="1" spans="1:6">
      <c r="A47" s="27">
        <v>45</v>
      </c>
      <c r="B47" s="27" t="s">
        <v>2902</v>
      </c>
      <c r="C47" s="27">
        <v>2022046</v>
      </c>
      <c r="D47" s="27" t="s">
        <v>678</v>
      </c>
      <c r="E47" s="44" t="s">
        <v>2903</v>
      </c>
      <c r="F47" s="45" t="s">
        <v>2811</v>
      </c>
    </row>
    <row r="48" s="36" customFormat="1" ht="26.1" customHeight="1" spans="1:6">
      <c r="A48" s="27">
        <v>46</v>
      </c>
      <c r="B48" s="27" t="s">
        <v>2904</v>
      </c>
      <c r="C48" s="27">
        <v>2022036</v>
      </c>
      <c r="D48" s="27" t="s">
        <v>678</v>
      </c>
      <c r="E48" s="44" t="s">
        <v>2905</v>
      </c>
      <c r="F48" s="45" t="s">
        <v>2811</v>
      </c>
    </row>
    <row r="49" s="36" customFormat="1" ht="26.1" customHeight="1" spans="1:6">
      <c r="A49" s="27">
        <v>47</v>
      </c>
      <c r="B49" s="27" t="s">
        <v>2906</v>
      </c>
      <c r="C49" s="27">
        <v>2022036</v>
      </c>
      <c r="D49" s="27" t="s">
        <v>678</v>
      </c>
      <c r="E49" s="44" t="s">
        <v>2907</v>
      </c>
      <c r="F49" s="45" t="s">
        <v>2811</v>
      </c>
    </row>
    <row r="50" s="36" customFormat="1" ht="26.1" customHeight="1" spans="1:6">
      <c r="A50" s="27">
        <v>48</v>
      </c>
      <c r="B50" s="27" t="s">
        <v>2908</v>
      </c>
      <c r="C50" s="27">
        <v>2022035</v>
      </c>
      <c r="D50" s="27" t="s">
        <v>678</v>
      </c>
      <c r="E50" s="44" t="s">
        <v>2909</v>
      </c>
      <c r="F50" s="45" t="s">
        <v>2811</v>
      </c>
    </row>
    <row r="51" s="36" customFormat="1" ht="26.1" customHeight="1" spans="1:6">
      <c r="A51" s="27">
        <v>49</v>
      </c>
      <c r="B51" s="27" t="s">
        <v>2910</v>
      </c>
      <c r="C51" s="27">
        <v>2022041</v>
      </c>
      <c r="D51" s="27" t="s">
        <v>678</v>
      </c>
      <c r="E51" s="44" t="s">
        <v>2911</v>
      </c>
      <c r="F51" s="45" t="s">
        <v>2811</v>
      </c>
    </row>
    <row r="52" s="36" customFormat="1" ht="26.1" customHeight="1" spans="1:6">
      <c r="A52" s="27">
        <v>50</v>
      </c>
      <c r="B52" s="27" t="s">
        <v>2912</v>
      </c>
      <c r="C52" s="27">
        <v>2022036</v>
      </c>
      <c r="D52" s="27" t="s">
        <v>678</v>
      </c>
      <c r="E52" s="44" t="s">
        <v>2913</v>
      </c>
      <c r="F52" s="45" t="s">
        <v>2811</v>
      </c>
    </row>
    <row r="53" s="36" customFormat="1" ht="26.1" customHeight="1" spans="1:6">
      <c r="A53" s="27">
        <v>51</v>
      </c>
      <c r="B53" s="27" t="s">
        <v>2914</v>
      </c>
      <c r="C53" s="27">
        <v>2022039</v>
      </c>
      <c r="D53" s="27" t="s">
        <v>678</v>
      </c>
      <c r="E53" s="44" t="s">
        <v>2915</v>
      </c>
      <c r="F53" s="45" t="s">
        <v>2811</v>
      </c>
    </row>
    <row r="54" s="36" customFormat="1" ht="26.1" customHeight="1" spans="1:6">
      <c r="A54" s="27">
        <v>52</v>
      </c>
      <c r="B54" s="27" t="s">
        <v>2916</v>
      </c>
      <c r="C54" s="27">
        <v>2022033</v>
      </c>
      <c r="D54" s="27" t="s">
        <v>8</v>
      </c>
      <c r="E54" s="44" t="s">
        <v>2917</v>
      </c>
      <c r="F54" s="45" t="s">
        <v>2811</v>
      </c>
    </row>
    <row r="55" s="36" customFormat="1" ht="26.1" customHeight="1" spans="1:6">
      <c r="A55" s="27">
        <v>53</v>
      </c>
      <c r="B55" s="27" t="s">
        <v>2918</v>
      </c>
      <c r="C55" s="27">
        <v>2022044</v>
      </c>
      <c r="D55" s="27" t="s">
        <v>678</v>
      </c>
      <c r="E55" s="44" t="s">
        <v>2919</v>
      </c>
      <c r="F55" s="45" t="s">
        <v>2811</v>
      </c>
    </row>
    <row r="56" s="36" customFormat="1" ht="26.1" customHeight="1" spans="1:6">
      <c r="A56" s="27">
        <v>54</v>
      </c>
      <c r="B56" s="27" t="s">
        <v>2920</v>
      </c>
      <c r="C56" s="27">
        <v>2022034</v>
      </c>
      <c r="D56" s="27" t="s">
        <v>678</v>
      </c>
      <c r="E56" s="44" t="s">
        <v>2921</v>
      </c>
      <c r="F56" s="45" t="s">
        <v>2811</v>
      </c>
    </row>
    <row r="57" s="36" customFormat="1" ht="26.1" customHeight="1" spans="1:6">
      <c r="A57" s="27">
        <v>55</v>
      </c>
      <c r="B57" s="27" t="s">
        <v>2922</v>
      </c>
      <c r="C57" s="27">
        <v>2022033</v>
      </c>
      <c r="D57" s="27" t="s">
        <v>8</v>
      </c>
      <c r="E57" s="44" t="s">
        <v>664</v>
      </c>
      <c r="F57" s="45" t="s">
        <v>2811</v>
      </c>
    </row>
    <row r="58" s="36" customFormat="1" ht="26.1" customHeight="1" spans="1:6">
      <c r="A58" s="27">
        <v>56</v>
      </c>
      <c r="B58" s="27" t="s">
        <v>2923</v>
      </c>
      <c r="C58" s="27">
        <v>2022037</v>
      </c>
      <c r="D58" s="27" t="s">
        <v>678</v>
      </c>
      <c r="E58" s="44" t="s">
        <v>2924</v>
      </c>
      <c r="F58" s="45" t="s">
        <v>2811</v>
      </c>
    </row>
    <row r="59" s="36" customFormat="1" ht="26.1" customHeight="1" spans="1:6">
      <c r="A59" s="27">
        <v>57</v>
      </c>
      <c r="B59" s="27" t="s">
        <v>2925</v>
      </c>
      <c r="C59" s="27">
        <v>2022036</v>
      </c>
      <c r="D59" s="27" t="s">
        <v>678</v>
      </c>
      <c r="E59" s="44" t="s">
        <v>2926</v>
      </c>
      <c r="F59" s="45" t="s">
        <v>2811</v>
      </c>
    </row>
    <row r="60" s="36" customFormat="1" ht="26.1" customHeight="1" spans="1:6">
      <c r="A60" s="27">
        <v>58</v>
      </c>
      <c r="B60" s="27" t="s">
        <v>2927</v>
      </c>
      <c r="C60" s="27">
        <v>2022035</v>
      </c>
      <c r="D60" s="27" t="s">
        <v>678</v>
      </c>
      <c r="E60" s="44" t="s">
        <v>2858</v>
      </c>
      <c r="F60" s="45" t="s">
        <v>2811</v>
      </c>
    </row>
    <row r="61" s="36" customFormat="1" ht="26.1" customHeight="1" spans="1:6">
      <c r="A61" s="27">
        <v>59</v>
      </c>
      <c r="B61" s="27" t="s">
        <v>2928</v>
      </c>
      <c r="C61" s="27">
        <v>2022033</v>
      </c>
      <c r="D61" s="27" t="s">
        <v>8</v>
      </c>
      <c r="E61" s="44" t="s">
        <v>2929</v>
      </c>
      <c r="F61" s="45" t="s">
        <v>2811</v>
      </c>
    </row>
    <row r="62" s="36" customFormat="1" ht="26.1" customHeight="1" spans="1:6">
      <c r="A62" s="27">
        <v>60</v>
      </c>
      <c r="B62" s="27" t="s">
        <v>2930</v>
      </c>
      <c r="C62" s="27">
        <v>2022036</v>
      </c>
      <c r="D62" s="27" t="s">
        <v>678</v>
      </c>
      <c r="E62" s="44" t="s">
        <v>2931</v>
      </c>
      <c r="F62" s="45" t="s">
        <v>2811</v>
      </c>
    </row>
    <row r="63" s="36" customFormat="1" ht="26.1" customHeight="1" spans="1:6">
      <c r="A63" s="27">
        <v>61</v>
      </c>
      <c r="B63" s="27" t="s">
        <v>2932</v>
      </c>
      <c r="C63" s="27">
        <v>2022048</v>
      </c>
      <c r="D63" s="27" t="s">
        <v>678</v>
      </c>
      <c r="E63" s="44" t="s">
        <v>2933</v>
      </c>
      <c r="F63" s="45" t="s">
        <v>2811</v>
      </c>
    </row>
    <row r="64" s="36" customFormat="1" ht="26.1" customHeight="1" spans="1:6">
      <c r="A64" s="27">
        <v>62</v>
      </c>
      <c r="B64" s="27" t="s">
        <v>2934</v>
      </c>
      <c r="C64" s="27">
        <v>2022033</v>
      </c>
      <c r="D64" s="27" t="s">
        <v>8</v>
      </c>
      <c r="E64" s="44" t="s">
        <v>2935</v>
      </c>
      <c r="F64" s="45" t="s">
        <v>2811</v>
      </c>
    </row>
    <row r="65" s="36" customFormat="1" ht="26.1" customHeight="1" spans="1:6">
      <c r="A65" s="27">
        <v>63</v>
      </c>
      <c r="B65" s="27" t="s">
        <v>537</v>
      </c>
      <c r="C65" s="27">
        <v>2022038</v>
      </c>
      <c r="D65" s="27" t="s">
        <v>678</v>
      </c>
      <c r="E65" s="44" t="s">
        <v>2936</v>
      </c>
      <c r="F65" s="45" t="s">
        <v>2811</v>
      </c>
    </row>
    <row r="66" s="36" customFormat="1" ht="26.1" customHeight="1" spans="1:6">
      <c r="A66" s="27">
        <v>64</v>
      </c>
      <c r="B66" s="27" t="s">
        <v>2937</v>
      </c>
      <c r="C66" s="27">
        <v>2022036</v>
      </c>
      <c r="D66" s="27" t="s">
        <v>678</v>
      </c>
      <c r="E66" s="44" t="s">
        <v>2938</v>
      </c>
      <c r="F66" s="45" t="s">
        <v>2811</v>
      </c>
    </row>
    <row r="67" s="36" customFormat="1" ht="26.1" customHeight="1" spans="1:6">
      <c r="A67" s="27">
        <v>65</v>
      </c>
      <c r="B67" s="27" t="s">
        <v>2939</v>
      </c>
      <c r="C67" s="27">
        <v>2022033</v>
      </c>
      <c r="D67" s="27" t="s">
        <v>8</v>
      </c>
      <c r="E67" s="44" t="s">
        <v>2940</v>
      </c>
      <c r="F67" s="45" t="s">
        <v>2811</v>
      </c>
    </row>
    <row r="68" s="36" customFormat="1" ht="26.1" customHeight="1" spans="1:6">
      <c r="A68" s="27">
        <v>66</v>
      </c>
      <c r="B68" s="27" t="s">
        <v>2941</v>
      </c>
      <c r="C68" s="27">
        <v>2022036</v>
      </c>
      <c r="D68" s="27" t="s">
        <v>678</v>
      </c>
      <c r="E68" s="44" t="s">
        <v>2942</v>
      </c>
      <c r="F68" s="45" t="s">
        <v>2811</v>
      </c>
    </row>
    <row r="69" s="36" customFormat="1" ht="26.1" customHeight="1" spans="1:6">
      <c r="A69" s="27">
        <v>67</v>
      </c>
      <c r="B69" s="27" t="s">
        <v>2943</v>
      </c>
      <c r="C69" s="27">
        <v>2022038</v>
      </c>
      <c r="D69" s="27" t="s">
        <v>678</v>
      </c>
      <c r="E69" s="44" t="s">
        <v>2944</v>
      </c>
      <c r="F69" s="45" t="s">
        <v>2811</v>
      </c>
    </row>
    <row r="70" s="36" customFormat="1" ht="26.1" customHeight="1" spans="1:6">
      <c r="A70" s="27">
        <v>68</v>
      </c>
      <c r="B70" s="27" t="s">
        <v>2945</v>
      </c>
      <c r="C70" s="27">
        <v>2022041</v>
      </c>
      <c r="D70" s="27" t="s">
        <v>678</v>
      </c>
      <c r="E70" s="44" t="s">
        <v>2946</v>
      </c>
      <c r="F70" s="45" t="s">
        <v>2811</v>
      </c>
    </row>
    <row r="71" s="36" customFormat="1" ht="26.1" customHeight="1" spans="1:6">
      <c r="A71" s="27">
        <v>69</v>
      </c>
      <c r="B71" s="27" t="s">
        <v>2947</v>
      </c>
      <c r="C71" s="27">
        <v>2022033</v>
      </c>
      <c r="D71" s="27" t="s">
        <v>8</v>
      </c>
      <c r="E71" s="44" t="s">
        <v>2948</v>
      </c>
      <c r="F71" s="45" t="s">
        <v>2811</v>
      </c>
    </row>
    <row r="72" s="36" customFormat="1" ht="26.1" customHeight="1" spans="1:6">
      <c r="A72" s="27">
        <v>70</v>
      </c>
      <c r="B72" s="27" t="s">
        <v>2949</v>
      </c>
      <c r="C72" s="27">
        <v>2022041</v>
      </c>
      <c r="D72" s="27" t="s">
        <v>678</v>
      </c>
      <c r="E72" s="44" t="s">
        <v>2950</v>
      </c>
      <c r="F72" s="45" t="s">
        <v>2811</v>
      </c>
    </row>
    <row r="73" s="36" customFormat="1" ht="26.1" customHeight="1" spans="1:6">
      <c r="A73" s="27">
        <v>71</v>
      </c>
      <c r="B73" s="27" t="s">
        <v>2951</v>
      </c>
      <c r="C73" s="27">
        <v>2022037</v>
      </c>
      <c r="D73" s="27" t="s">
        <v>678</v>
      </c>
      <c r="E73" s="44" t="s">
        <v>2952</v>
      </c>
      <c r="F73" s="45" t="s">
        <v>2811</v>
      </c>
    </row>
    <row r="74" s="36" customFormat="1" ht="26.1" customHeight="1" spans="1:6">
      <c r="A74" s="27">
        <v>72</v>
      </c>
      <c r="B74" s="27" t="s">
        <v>2953</v>
      </c>
      <c r="C74" s="27">
        <v>2022038</v>
      </c>
      <c r="D74" s="27" t="s">
        <v>678</v>
      </c>
      <c r="E74" s="44" t="s">
        <v>2954</v>
      </c>
      <c r="F74" s="45" t="s">
        <v>2811</v>
      </c>
    </row>
    <row r="75" s="36" customFormat="1" ht="26.1" customHeight="1" spans="1:6">
      <c r="A75" s="27">
        <v>73</v>
      </c>
      <c r="B75" s="27" t="s">
        <v>2955</v>
      </c>
      <c r="C75" s="27">
        <v>2022034</v>
      </c>
      <c r="D75" s="27" t="s">
        <v>678</v>
      </c>
      <c r="E75" s="44" t="s">
        <v>2956</v>
      </c>
      <c r="F75" s="45" t="s">
        <v>2811</v>
      </c>
    </row>
    <row r="76" s="36" customFormat="1" ht="26.1" customHeight="1" spans="1:6">
      <c r="A76" s="27">
        <v>74</v>
      </c>
      <c r="B76" s="27" t="s">
        <v>2957</v>
      </c>
      <c r="C76" s="27">
        <v>2022049</v>
      </c>
      <c r="D76" s="27" t="s">
        <v>8</v>
      </c>
      <c r="E76" s="44" t="s">
        <v>2958</v>
      </c>
      <c r="F76" s="45" t="s">
        <v>2811</v>
      </c>
    </row>
    <row r="77" s="36" customFormat="1" ht="26.1" customHeight="1" spans="1:6">
      <c r="A77" s="27">
        <v>75</v>
      </c>
      <c r="B77" s="27" t="s">
        <v>2959</v>
      </c>
      <c r="C77" s="27">
        <v>2022036</v>
      </c>
      <c r="D77" s="27" t="s">
        <v>678</v>
      </c>
      <c r="E77" s="44" t="s">
        <v>2960</v>
      </c>
      <c r="F77" s="45" t="s">
        <v>2811</v>
      </c>
    </row>
    <row r="78" s="36" customFormat="1" ht="26.1" customHeight="1" spans="1:6">
      <c r="A78" s="27">
        <v>76</v>
      </c>
      <c r="B78" s="27" t="s">
        <v>2961</v>
      </c>
      <c r="C78" s="27">
        <v>2022036</v>
      </c>
      <c r="D78" s="27" t="s">
        <v>678</v>
      </c>
      <c r="E78" s="44" t="s">
        <v>2962</v>
      </c>
      <c r="F78" s="45" t="s">
        <v>2811</v>
      </c>
    </row>
    <row r="79" s="36" customFormat="1" ht="26.1" customHeight="1" spans="1:6">
      <c r="A79" s="27">
        <v>77</v>
      </c>
      <c r="B79" s="27" t="s">
        <v>2963</v>
      </c>
      <c r="C79" s="27">
        <v>2022033</v>
      </c>
      <c r="D79" s="27" t="s">
        <v>8</v>
      </c>
      <c r="E79" s="44" t="s">
        <v>2935</v>
      </c>
      <c r="F79" s="45" t="s">
        <v>2811</v>
      </c>
    </row>
    <row r="80" s="36" customFormat="1" ht="26.1" customHeight="1" spans="1:6">
      <c r="A80" s="27">
        <v>78</v>
      </c>
      <c r="B80" s="27" t="s">
        <v>2964</v>
      </c>
      <c r="C80" s="27">
        <v>2022036</v>
      </c>
      <c r="D80" s="27" t="s">
        <v>678</v>
      </c>
      <c r="E80" s="44" t="s">
        <v>2965</v>
      </c>
      <c r="F80" s="45" t="s">
        <v>2811</v>
      </c>
    </row>
    <row r="81" s="36" customFormat="1" ht="26.1" customHeight="1" spans="1:6">
      <c r="A81" s="27">
        <v>79</v>
      </c>
      <c r="B81" s="27" t="s">
        <v>2966</v>
      </c>
      <c r="C81" s="27">
        <v>2022035</v>
      </c>
      <c r="D81" s="27" t="s">
        <v>678</v>
      </c>
      <c r="E81" s="44" t="s">
        <v>2872</v>
      </c>
      <c r="F81" s="45" t="s">
        <v>2811</v>
      </c>
    </row>
    <row r="82" s="36" customFormat="1" ht="26.1" customHeight="1" spans="1:6">
      <c r="A82" s="27">
        <v>80</v>
      </c>
      <c r="B82" s="27" t="s">
        <v>2967</v>
      </c>
      <c r="C82" s="27">
        <v>2022041</v>
      </c>
      <c r="D82" s="27" t="s">
        <v>678</v>
      </c>
      <c r="E82" s="44" t="s">
        <v>2968</v>
      </c>
      <c r="F82" s="45" t="s">
        <v>2811</v>
      </c>
    </row>
    <row r="83" s="36" customFormat="1" ht="26.1" customHeight="1" spans="1:6">
      <c r="A83" s="27">
        <v>81</v>
      </c>
      <c r="B83" s="27" t="s">
        <v>2969</v>
      </c>
      <c r="C83" s="27">
        <v>2022041</v>
      </c>
      <c r="D83" s="27" t="s">
        <v>678</v>
      </c>
      <c r="E83" s="44" t="s">
        <v>2970</v>
      </c>
      <c r="F83" s="45" t="s">
        <v>2811</v>
      </c>
    </row>
    <row r="84" s="36" customFormat="1" ht="26.1" customHeight="1" spans="1:6">
      <c r="A84" s="27">
        <v>82</v>
      </c>
      <c r="B84" s="27" t="s">
        <v>2971</v>
      </c>
      <c r="C84" s="27">
        <v>2022036</v>
      </c>
      <c r="D84" s="27" t="s">
        <v>678</v>
      </c>
      <c r="E84" s="44" t="s">
        <v>2972</v>
      </c>
      <c r="F84" s="45" t="s">
        <v>2811</v>
      </c>
    </row>
    <row r="85" s="36" customFormat="1" ht="26.1" customHeight="1" spans="1:6">
      <c r="A85" s="27">
        <v>83</v>
      </c>
      <c r="B85" s="27" t="s">
        <v>2973</v>
      </c>
      <c r="C85" s="27">
        <v>2022033</v>
      </c>
      <c r="D85" s="27" t="s">
        <v>8</v>
      </c>
      <c r="E85" s="44" t="s">
        <v>2974</v>
      </c>
      <c r="F85" s="45" t="s">
        <v>2811</v>
      </c>
    </row>
    <row r="86" s="36" customFormat="1" ht="26.1" customHeight="1" spans="1:6">
      <c r="A86" s="27">
        <v>84</v>
      </c>
      <c r="B86" s="27" t="s">
        <v>2975</v>
      </c>
      <c r="C86" s="27">
        <v>2022043</v>
      </c>
      <c r="D86" s="27" t="s">
        <v>678</v>
      </c>
      <c r="E86" s="44" t="s">
        <v>2976</v>
      </c>
      <c r="F86" s="45" t="s">
        <v>2811</v>
      </c>
    </row>
    <row r="87" s="36" customFormat="1" ht="26.1" customHeight="1" spans="1:6">
      <c r="A87" s="27">
        <v>85</v>
      </c>
      <c r="B87" s="27" t="s">
        <v>2977</v>
      </c>
      <c r="C87" s="27">
        <v>2022033</v>
      </c>
      <c r="D87" s="27" t="s">
        <v>8</v>
      </c>
      <c r="E87" s="44" t="s">
        <v>2978</v>
      </c>
      <c r="F87" s="45" t="s">
        <v>2811</v>
      </c>
    </row>
    <row r="88" s="36" customFormat="1" ht="26.1" customHeight="1" spans="1:6">
      <c r="A88" s="27">
        <v>86</v>
      </c>
      <c r="B88" s="27" t="s">
        <v>2979</v>
      </c>
      <c r="C88" s="27">
        <v>2022036</v>
      </c>
      <c r="D88" s="27" t="s">
        <v>678</v>
      </c>
      <c r="E88" s="44" t="s">
        <v>2980</v>
      </c>
      <c r="F88" s="45" t="s">
        <v>2811</v>
      </c>
    </row>
    <row r="89" s="36" customFormat="1" ht="26.1" customHeight="1" spans="1:6">
      <c r="A89" s="27">
        <v>87</v>
      </c>
      <c r="B89" s="27" t="s">
        <v>2981</v>
      </c>
      <c r="C89" s="27">
        <v>2022041</v>
      </c>
      <c r="D89" s="27" t="s">
        <v>678</v>
      </c>
      <c r="E89" s="44" t="s">
        <v>2982</v>
      </c>
      <c r="F89" s="45" t="s">
        <v>2811</v>
      </c>
    </row>
    <row r="90" s="36" customFormat="1" ht="26.1" customHeight="1" spans="1:6">
      <c r="A90" s="27">
        <v>88</v>
      </c>
      <c r="B90" s="27" t="s">
        <v>2983</v>
      </c>
      <c r="C90" s="27">
        <v>2022033</v>
      </c>
      <c r="D90" s="27" t="s">
        <v>8</v>
      </c>
      <c r="E90" s="44" t="s">
        <v>2984</v>
      </c>
      <c r="F90" s="45" t="s">
        <v>2811</v>
      </c>
    </row>
    <row r="91" s="36" customFormat="1" ht="26.1" customHeight="1" spans="1:6">
      <c r="A91" s="27">
        <v>89</v>
      </c>
      <c r="B91" s="27" t="s">
        <v>2985</v>
      </c>
      <c r="C91" s="27">
        <v>2022036</v>
      </c>
      <c r="D91" s="27" t="s">
        <v>678</v>
      </c>
      <c r="E91" s="44" t="s">
        <v>2986</v>
      </c>
      <c r="F91" s="45" t="s">
        <v>2811</v>
      </c>
    </row>
    <row r="92" s="36" customFormat="1" ht="26.1" customHeight="1" spans="1:6">
      <c r="A92" s="27">
        <v>90</v>
      </c>
      <c r="B92" s="27" t="s">
        <v>2987</v>
      </c>
      <c r="C92" s="27">
        <v>2022037</v>
      </c>
      <c r="D92" s="27" t="s">
        <v>678</v>
      </c>
      <c r="E92" s="44" t="s">
        <v>2988</v>
      </c>
      <c r="F92" s="45" t="s">
        <v>2811</v>
      </c>
    </row>
    <row r="93" s="36" customFormat="1" ht="26.1" customHeight="1" spans="1:6">
      <c r="A93" s="27">
        <v>91</v>
      </c>
      <c r="B93" s="27" t="s">
        <v>2989</v>
      </c>
      <c r="C93" s="27">
        <v>2022043</v>
      </c>
      <c r="D93" s="27" t="s">
        <v>678</v>
      </c>
      <c r="E93" s="44" t="s">
        <v>2990</v>
      </c>
      <c r="F93" s="45" t="s">
        <v>2811</v>
      </c>
    </row>
    <row r="94" s="36" customFormat="1" ht="26.1" customHeight="1" spans="1:6">
      <c r="A94" s="27">
        <v>92</v>
      </c>
      <c r="B94" s="27" t="s">
        <v>2991</v>
      </c>
      <c r="C94" s="27">
        <v>2022033</v>
      </c>
      <c r="D94" s="27" t="s">
        <v>8</v>
      </c>
      <c r="E94" s="44" t="s">
        <v>2992</v>
      </c>
      <c r="F94" s="45" t="s">
        <v>2811</v>
      </c>
    </row>
    <row r="95" s="36" customFormat="1" ht="26.1" customHeight="1" spans="1:6">
      <c r="A95" s="27">
        <v>93</v>
      </c>
      <c r="B95" s="27" t="s">
        <v>2993</v>
      </c>
      <c r="C95" s="27">
        <v>2022033</v>
      </c>
      <c r="D95" s="27" t="s">
        <v>8</v>
      </c>
      <c r="E95" s="44" t="s">
        <v>2849</v>
      </c>
      <c r="F95" s="45" t="s">
        <v>2811</v>
      </c>
    </row>
    <row r="96" s="36" customFormat="1" ht="26.1" customHeight="1" spans="1:6">
      <c r="A96" s="27">
        <v>94</v>
      </c>
      <c r="B96" s="27" t="s">
        <v>2994</v>
      </c>
      <c r="C96" s="27">
        <v>2022033</v>
      </c>
      <c r="D96" s="27" t="s">
        <v>8</v>
      </c>
      <c r="E96" s="44" t="s">
        <v>2995</v>
      </c>
      <c r="F96" s="45" t="s">
        <v>2811</v>
      </c>
    </row>
    <row r="97" s="36" customFormat="1" ht="26.1" customHeight="1" spans="1:6">
      <c r="A97" s="27">
        <v>95</v>
      </c>
      <c r="B97" s="27" t="s">
        <v>2996</v>
      </c>
      <c r="C97" s="27">
        <v>2022033</v>
      </c>
      <c r="D97" s="27" t="s">
        <v>8</v>
      </c>
      <c r="E97" s="44" t="s">
        <v>2997</v>
      </c>
      <c r="F97" s="45" t="s">
        <v>2811</v>
      </c>
    </row>
    <row r="98" s="36" customFormat="1" ht="26.1" customHeight="1" spans="1:6">
      <c r="A98" s="27">
        <v>96</v>
      </c>
      <c r="B98" s="27" t="s">
        <v>2998</v>
      </c>
      <c r="C98" s="27">
        <v>2022033</v>
      </c>
      <c r="D98" s="27" t="s">
        <v>8</v>
      </c>
      <c r="E98" s="44" t="s">
        <v>2999</v>
      </c>
      <c r="F98" s="45" t="s">
        <v>2811</v>
      </c>
    </row>
    <row r="99" s="36" customFormat="1" ht="26.1" customHeight="1" spans="1:6">
      <c r="A99" s="27">
        <v>97</v>
      </c>
      <c r="B99" s="27" t="s">
        <v>3000</v>
      </c>
      <c r="C99" s="27">
        <v>2022036</v>
      </c>
      <c r="D99" s="27" t="s">
        <v>678</v>
      </c>
      <c r="E99" s="44" t="s">
        <v>3001</v>
      </c>
      <c r="F99" s="45" t="s">
        <v>2811</v>
      </c>
    </row>
    <row r="100" s="36" customFormat="1" ht="26.1" customHeight="1" spans="1:6">
      <c r="A100" s="27">
        <v>98</v>
      </c>
      <c r="B100" s="27" t="s">
        <v>3002</v>
      </c>
      <c r="C100" s="27">
        <v>2022035</v>
      </c>
      <c r="D100" s="27" t="s">
        <v>678</v>
      </c>
      <c r="E100" s="44" t="s">
        <v>3003</v>
      </c>
      <c r="F100" s="45" t="s">
        <v>2811</v>
      </c>
    </row>
    <row r="101" s="36" customFormat="1" ht="26.1" customHeight="1" spans="1:6">
      <c r="A101" s="27">
        <v>99</v>
      </c>
      <c r="B101" s="27" t="s">
        <v>3004</v>
      </c>
      <c r="C101" s="27">
        <v>2022037</v>
      </c>
      <c r="D101" s="27" t="s">
        <v>678</v>
      </c>
      <c r="E101" s="44" t="s">
        <v>3005</v>
      </c>
      <c r="F101" s="45" t="s">
        <v>2811</v>
      </c>
    </row>
    <row r="102" s="36" customFormat="1" ht="26.1" customHeight="1" spans="1:6">
      <c r="A102" s="27">
        <v>100</v>
      </c>
      <c r="B102" s="27" t="s">
        <v>3006</v>
      </c>
      <c r="C102" s="27">
        <v>2022041</v>
      </c>
      <c r="D102" s="27" t="s">
        <v>678</v>
      </c>
      <c r="E102" s="44" t="s">
        <v>3007</v>
      </c>
      <c r="F102" s="45" t="s">
        <v>2811</v>
      </c>
    </row>
    <row r="103" s="36" customFormat="1" ht="26.1" customHeight="1" spans="1:6">
      <c r="A103" s="27">
        <v>101</v>
      </c>
      <c r="B103" s="27" t="s">
        <v>3008</v>
      </c>
      <c r="C103" s="27">
        <v>2022033</v>
      </c>
      <c r="D103" s="27" t="s">
        <v>8</v>
      </c>
      <c r="E103" s="44" t="s">
        <v>3009</v>
      </c>
      <c r="F103" s="45" t="s">
        <v>2811</v>
      </c>
    </row>
    <row r="104" s="36" customFormat="1" ht="26.1" customHeight="1" spans="1:6">
      <c r="A104" s="27">
        <v>102</v>
      </c>
      <c r="B104" s="27" t="s">
        <v>3010</v>
      </c>
      <c r="C104" s="27">
        <v>2022033</v>
      </c>
      <c r="D104" s="27" t="s">
        <v>8</v>
      </c>
      <c r="E104" s="44" t="s">
        <v>3011</v>
      </c>
      <c r="F104" s="45" t="s">
        <v>2811</v>
      </c>
    </row>
    <row r="105" s="36" customFormat="1" ht="26.1" customHeight="1" spans="1:6">
      <c r="A105" s="27">
        <v>103</v>
      </c>
      <c r="B105" s="27" t="s">
        <v>3012</v>
      </c>
      <c r="C105" s="27">
        <v>2022040</v>
      </c>
      <c r="D105" s="27" t="s">
        <v>8</v>
      </c>
      <c r="E105" s="44" t="s">
        <v>3013</v>
      </c>
      <c r="F105" s="45" t="s">
        <v>2811</v>
      </c>
    </row>
    <row r="106" s="36" customFormat="1" ht="26.1" customHeight="1" spans="1:6">
      <c r="A106" s="27">
        <v>104</v>
      </c>
      <c r="B106" s="27" t="s">
        <v>3014</v>
      </c>
      <c r="C106" s="27">
        <v>2022035</v>
      </c>
      <c r="D106" s="27" t="s">
        <v>678</v>
      </c>
      <c r="E106" s="44" t="s">
        <v>3015</v>
      </c>
      <c r="F106" s="45" t="s">
        <v>2811</v>
      </c>
    </row>
    <row r="107" s="36" customFormat="1" ht="26.1" customHeight="1" spans="1:6">
      <c r="A107" s="27">
        <v>105</v>
      </c>
      <c r="B107" s="27" t="s">
        <v>3016</v>
      </c>
      <c r="C107" s="27">
        <v>2022041</v>
      </c>
      <c r="D107" s="27" t="s">
        <v>678</v>
      </c>
      <c r="E107" s="44" t="s">
        <v>3017</v>
      </c>
      <c r="F107" s="45" t="s">
        <v>2811</v>
      </c>
    </row>
    <row r="108" s="36" customFormat="1" ht="26.1" customHeight="1" spans="1:6">
      <c r="A108" s="27">
        <v>106</v>
      </c>
      <c r="B108" s="27" t="s">
        <v>3018</v>
      </c>
      <c r="C108" s="27">
        <v>2022033</v>
      </c>
      <c r="D108" s="27" t="s">
        <v>8</v>
      </c>
      <c r="E108" s="44" t="s">
        <v>3019</v>
      </c>
      <c r="F108" s="45" t="s">
        <v>2811</v>
      </c>
    </row>
    <row r="109" s="36" customFormat="1" ht="26.1" customHeight="1" spans="1:6">
      <c r="A109" s="27">
        <v>107</v>
      </c>
      <c r="B109" s="27" t="s">
        <v>3020</v>
      </c>
      <c r="C109" s="27">
        <v>2022034</v>
      </c>
      <c r="D109" s="27" t="s">
        <v>678</v>
      </c>
      <c r="E109" s="44" t="s">
        <v>3021</v>
      </c>
      <c r="F109" s="45" t="s">
        <v>2811</v>
      </c>
    </row>
    <row r="110" s="36" customFormat="1" ht="26.1" customHeight="1" spans="1:6">
      <c r="A110" s="27">
        <v>108</v>
      </c>
      <c r="B110" s="27" t="s">
        <v>3022</v>
      </c>
      <c r="C110" s="27">
        <v>2022033</v>
      </c>
      <c r="D110" s="27" t="s">
        <v>8</v>
      </c>
      <c r="E110" s="44" t="s">
        <v>3023</v>
      </c>
      <c r="F110" s="45" t="s">
        <v>2811</v>
      </c>
    </row>
    <row r="111" s="36" customFormat="1" ht="26.1" customHeight="1" spans="1:6">
      <c r="A111" s="27">
        <v>109</v>
      </c>
      <c r="B111" s="27" t="s">
        <v>3024</v>
      </c>
      <c r="C111" s="27">
        <v>2022037</v>
      </c>
      <c r="D111" s="27" t="s">
        <v>678</v>
      </c>
      <c r="E111" s="44" t="s">
        <v>3025</v>
      </c>
      <c r="F111" s="45" t="s">
        <v>2811</v>
      </c>
    </row>
    <row r="112" s="36" customFormat="1" ht="26.1" customHeight="1" spans="1:6">
      <c r="A112" s="27">
        <v>110</v>
      </c>
      <c r="B112" s="27" t="s">
        <v>3026</v>
      </c>
      <c r="C112" s="27">
        <v>2022049</v>
      </c>
      <c r="D112" s="27" t="s">
        <v>8</v>
      </c>
      <c r="E112" s="44" t="s">
        <v>3027</v>
      </c>
      <c r="F112" s="45" t="s">
        <v>2811</v>
      </c>
    </row>
    <row r="113" s="36" customFormat="1" ht="26.1" customHeight="1" spans="1:6">
      <c r="A113" s="27">
        <v>111</v>
      </c>
      <c r="B113" s="27" t="s">
        <v>3028</v>
      </c>
      <c r="C113" s="27">
        <v>2022036</v>
      </c>
      <c r="D113" s="27" t="s">
        <v>678</v>
      </c>
      <c r="E113" s="44" t="s">
        <v>3029</v>
      </c>
      <c r="F113" s="45" t="s">
        <v>2811</v>
      </c>
    </row>
    <row r="114" s="36" customFormat="1" ht="26.1" customHeight="1" spans="1:6">
      <c r="A114" s="27">
        <v>112</v>
      </c>
      <c r="B114" s="27" t="s">
        <v>3030</v>
      </c>
      <c r="C114" s="27">
        <v>2022042</v>
      </c>
      <c r="D114" s="27" t="s">
        <v>678</v>
      </c>
      <c r="E114" s="44" t="s">
        <v>3031</v>
      </c>
      <c r="F114" s="45" t="s">
        <v>2811</v>
      </c>
    </row>
    <row r="115" s="36" customFormat="1" ht="26.1" customHeight="1" spans="1:6">
      <c r="A115" s="27">
        <v>113</v>
      </c>
      <c r="B115" s="27" t="s">
        <v>3032</v>
      </c>
      <c r="C115" s="27">
        <v>2022048</v>
      </c>
      <c r="D115" s="27" t="s">
        <v>678</v>
      </c>
      <c r="E115" s="44" t="s">
        <v>3033</v>
      </c>
      <c r="F115" s="45" t="s">
        <v>2811</v>
      </c>
    </row>
    <row r="116" s="36" customFormat="1" ht="26.1" customHeight="1" spans="1:6">
      <c r="A116" s="27">
        <v>114</v>
      </c>
      <c r="B116" s="27" t="s">
        <v>3034</v>
      </c>
      <c r="C116" s="27">
        <v>2022034</v>
      </c>
      <c r="D116" s="27" t="s">
        <v>678</v>
      </c>
      <c r="E116" s="44" t="s">
        <v>3035</v>
      </c>
      <c r="F116" s="45" t="s">
        <v>2811</v>
      </c>
    </row>
    <row r="117" s="36" customFormat="1" ht="26.1" customHeight="1" spans="1:6">
      <c r="A117" s="27">
        <v>115</v>
      </c>
      <c r="B117" s="27" t="s">
        <v>3036</v>
      </c>
      <c r="C117" s="27">
        <v>2022037</v>
      </c>
      <c r="D117" s="27" t="s">
        <v>678</v>
      </c>
      <c r="E117" s="44" t="s">
        <v>3037</v>
      </c>
      <c r="F117" s="45" t="s">
        <v>2811</v>
      </c>
    </row>
    <row r="118" s="36" customFormat="1" ht="26.1" customHeight="1" spans="1:6">
      <c r="A118" s="27">
        <v>116</v>
      </c>
      <c r="B118" s="27" t="s">
        <v>3038</v>
      </c>
      <c r="C118" s="27">
        <v>2022038</v>
      </c>
      <c r="D118" s="27" t="s">
        <v>678</v>
      </c>
      <c r="E118" s="44" t="s">
        <v>2990</v>
      </c>
      <c r="F118" s="45" t="s">
        <v>2811</v>
      </c>
    </row>
    <row r="119" s="36" customFormat="1" ht="26.1" customHeight="1" spans="1:6">
      <c r="A119" s="27">
        <v>117</v>
      </c>
      <c r="B119" s="27" t="s">
        <v>3039</v>
      </c>
      <c r="C119" s="27">
        <v>2022034</v>
      </c>
      <c r="D119" s="27" t="s">
        <v>678</v>
      </c>
      <c r="E119" s="44" t="s">
        <v>3040</v>
      </c>
      <c r="F119" s="45" t="s">
        <v>2811</v>
      </c>
    </row>
    <row r="120" s="36" customFormat="1" ht="26.1" customHeight="1" spans="1:6">
      <c r="A120" s="27">
        <v>118</v>
      </c>
      <c r="B120" s="27" t="s">
        <v>3041</v>
      </c>
      <c r="C120" s="27">
        <v>2022041</v>
      </c>
      <c r="D120" s="27" t="s">
        <v>678</v>
      </c>
      <c r="E120" s="44" t="s">
        <v>3042</v>
      </c>
      <c r="F120" s="45" t="s">
        <v>2811</v>
      </c>
    </row>
    <row r="121" s="36" customFormat="1" ht="26.1" customHeight="1" spans="1:6">
      <c r="A121" s="27">
        <v>119</v>
      </c>
      <c r="B121" s="27" t="s">
        <v>3043</v>
      </c>
      <c r="C121" s="27">
        <v>2022037</v>
      </c>
      <c r="D121" s="27" t="s">
        <v>678</v>
      </c>
      <c r="E121" s="44" t="s">
        <v>3044</v>
      </c>
      <c r="F121" s="45" t="s">
        <v>2811</v>
      </c>
    </row>
    <row r="122" s="36" customFormat="1" ht="26.1" customHeight="1" spans="1:6">
      <c r="A122" s="27">
        <v>120</v>
      </c>
      <c r="B122" s="27" t="s">
        <v>3045</v>
      </c>
      <c r="C122" s="27">
        <v>2022033</v>
      </c>
      <c r="D122" s="27" t="s">
        <v>8</v>
      </c>
      <c r="E122" s="44" t="s">
        <v>3046</v>
      </c>
      <c r="F122" s="45" t="s">
        <v>2811</v>
      </c>
    </row>
    <row r="123" s="36" customFormat="1" ht="26.1" customHeight="1" spans="1:6">
      <c r="A123" s="27">
        <v>121</v>
      </c>
      <c r="B123" s="27" t="s">
        <v>3047</v>
      </c>
      <c r="C123" s="27">
        <v>2022033</v>
      </c>
      <c r="D123" s="27" t="s">
        <v>8</v>
      </c>
      <c r="E123" s="44" t="s">
        <v>3048</v>
      </c>
      <c r="F123" s="45" t="s">
        <v>2811</v>
      </c>
    </row>
    <row r="124" s="36" customFormat="1" ht="26.1" customHeight="1" spans="1:6">
      <c r="A124" s="27">
        <v>122</v>
      </c>
      <c r="B124" s="27" t="s">
        <v>3049</v>
      </c>
      <c r="C124" s="27">
        <v>2022036</v>
      </c>
      <c r="D124" s="27" t="s">
        <v>678</v>
      </c>
      <c r="E124" s="44" t="s">
        <v>3050</v>
      </c>
      <c r="F124" s="45" t="s">
        <v>2811</v>
      </c>
    </row>
    <row r="125" s="36" customFormat="1" ht="26.1" customHeight="1" spans="1:6">
      <c r="A125" s="27">
        <v>123</v>
      </c>
      <c r="B125" s="27" t="s">
        <v>3051</v>
      </c>
      <c r="C125" s="27">
        <v>2022033</v>
      </c>
      <c r="D125" s="27" t="s">
        <v>8</v>
      </c>
      <c r="E125" s="44" t="s">
        <v>3019</v>
      </c>
      <c r="F125" s="45" t="s">
        <v>2811</v>
      </c>
    </row>
    <row r="126" s="36" customFormat="1" ht="26.1" customHeight="1" spans="1:6">
      <c r="A126" s="27">
        <v>124</v>
      </c>
      <c r="B126" s="27" t="s">
        <v>1478</v>
      </c>
      <c r="C126" s="27">
        <v>2022035</v>
      </c>
      <c r="D126" s="27" t="s">
        <v>678</v>
      </c>
      <c r="E126" s="44" t="s">
        <v>2952</v>
      </c>
      <c r="F126" s="45" t="s">
        <v>2811</v>
      </c>
    </row>
    <row r="127" s="36" customFormat="1" ht="26.1" customHeight="1" spans="1:6">
      <c r="A127" s="27">
        <v>125</v>
      </c>
      <c r="B127" s="27" t="s">
        <v>3052</v>
      </c>
      <c r="C127" s="27">
        <v>2022037</v>
      </c>
      <c r="D127" s="27" t="s">
        <v>678</v>
      </c>
      <c r="E127" s="44" t="s">
        <v>3053</v>
      </c>
      <c r="F127" s="45" t="s">
        <v>2811</v>
      </c>
    </row>
    <row r="128" s="36" customFormat="1" ht="26.1" customHeight="1" spans="1:6">
      <c r="A128" s="27">
        <v>126</v>
      </c>
      <c r="B128" s="27" t="s">
        <v>3054</v>
      </c>
      <c r="C128" s="27">
        <v>2022033</v>
      </c>
      <c r="D128" s="27" t="s">
        <v>8</v>
      </c>
      <c r="E128" s="44" t="s">
        <v>3055</v>
      </c>
      <c r="F128" s="45" t="s">
        <v>2811</v>
      </c>
    </row>
    <row r="129" s="36" customFormat="1" ht="26.1" customHeight="1" spans="1:6">
      <c r="A129" s="27">
        <v>127</v>
      </c>
      <c r="B129" s="27" t="s">
        <v>3056</v>
      </c>
      <c r="C129" s="27">
        <v>2022033</v>
      </c>
      <c r="D129" s="27" t="s">
        <v>8</v>
      </c>
      <c r="E129" s="44" t="s">
        <v>3057</v>
      </c>
      <c r="F129" s="45" t="s">
        <v>2811</v>
      </c>
    </row>
    <row r="130" s="36" customFormat="1" ht="26.1" customHeight="1" spans="1:6">
      <c r="A130" s="27">
        <v>128</v>
      </c>
      <c r="B130" s="27" t="s">
        <v>3058</v>
      </c>
      <c r="C130" s="27">
        <v>2022034</v>
      </c>
      <c r="D130" s="27" t="s">
        <v>678</v>
      </c>
      <c r="E130" s="44" t="s">
        <v>3059</v>
      </c>
      <c r="F130" s="45" t="s">
        <v>2811</v>
      </c>
    </row>
    <row r="131" s="36" customFormat="1" ht="26.1" customHeight="1" spans="1:6">
      <c r="A131" s="27">
        <v>129</v>
      </c>
      <c r="B131" s="27" t="s">
        <v>3060</v>
      </c>
      <c r="C131" s="27">
        <v>2022042</v>
      </c>
      <c r="D131" s="27" t="s">
        <v>678</v>
      </c>
      <c r="E131" s="44" t="s">
        <v>3061</v>
      </c>
      <c r="F131" s="45" t="s">
        <v>2811</v>
      </c>
    </row>
    <row r="132" s="36" customFormat="1" ht="26.1" customHeight="1" spans="1:6">
      <c r="A132" s="27">
        <v>130</v>
      </c>
      <c r="B132" s="27" t="s">
        <v>3062</v>
      </c>
      <c r="C132" s="27">
        <v>2022033</v>
      </c>
      <c r="D132" s="27" t="s">
        <v>8</v>
      </c>
      <c r="E132" s="44" t="s">
        <v>3063</v>
      </c>
      <c r="F132" s="45" t="s">
        <v>2811</v>
      </c>
    </row>
    <row r="133" s="36" customFormat="1" ht="26.1" customHeight="1" spans="1:6">
      <c r="A133" s="27">
        <v>131</v>
      </c>
      <c r="B133" s="27" t="s">
        <v>3064</v>
      </c>
      <c r="C133" s="27">
        <v>2022036</v>
      </c>
      <c r="D133" s="27" t="s">
        <v>678</v>
      </c>
      <c r="E133" s="44" t="s">
        <v>3065</v>
      </c>
      <c r="F133" s="45" t="s">
        <v>2811</v>
      </c>
    </row>
    <row r="134" s="36" customFormat="1" ht="26.1" customHeight="1" spans="1:6">
      <c r="A134" s="27">
        <v>132</v>
      </c>
      <c r="B134" s="27" t="s">
        <v>3066</v>
      </c>
      <c r="C134" s="27">
        <v>2022035</v>
      </c>
      <c r="D134" s="27" t="s">
        <v>678</v>
      </c>
      <c r="E134" s="44" t="s">
        <v>3067</v>
      </c>
      <c r="F134" s="45" t="s">
        <v>2811</v>
      </c>
    </row>
    <row r="135" s="36" customFormat="1" ht="26.1" customHeight="1" spans="1:6">
      <c r="A135" s="27">
        <v>133</v>
      </c>
      <c r="B135" s="27" t="s">
        <v>3068</v>
      </c>
      <c r="C135" s="27">
        <v>2022033</v>
      </c>
      <c r="D135" s="27" t="s">
        <v>8</v>
      </c>
      <c r="E135" s="44" t="s">
        <v>3069</v>
      </c>
      <c r="F135" s="45" t="s">
        <v>2811</v>
      </c>
    </row>
    <row r="136" s="36" customFormat="1" ht="26.1" customHeight="1" spans="1:6">
      <c r="A136" s="27">
        <v>134</v>
      </c>
      <c r="B136" s="27" t="s">
        <v>3070</v>
      </c>
      <c r="C136" s="27">
        <v>2022036</v>
      </c>
      <c r="D136" s="27" t="s">
        <v>678</v>
      </c>
      <c r="E136" s="44" t="s">
        <v>2889</v>
      </c>
      <c r="F136" s="45" t="s">
        <v>2811</v>
      </c>
    </row>
    <row r="137" s="36" customFormat="1" ht="26.1" customHeight="1" spans="1:6">
      <c r="A137" s="27">
        <v>135</v>
      </c>
      <c r="B137" s="27" t="s">
        <v>3071</v>
      </c>
      <c r="C137" s="27">
        <v>2022041</v>
      </c>
      <c r="D137" s="27" t="s">
        <v>678</v>
      </c>
      <c r="E137" s="44" t="s">
        <v>3072</v>
      </c>
      <c r="F137" s="45" t="s">
        <v>2811</v>
      </c>
    </row>
    <row r="138" s="36" customFormat="1" ht="26.1" customHeight="1" spans="1:6">
      <c r="A138" s="47">
        <v>136</v>
      </c>
      <c r="B138" s="27" t="s">
        <v>3073</v>
      </c>
      <c r="C138" s="27">
        <v>2022033</v>
      </c>
      <c r="D138" s="27" t="s">
        <v>8</v>
      </c>
      <c r="E138" s="44" t="s">
        <v>3074</v>
      </c>
      <c r="F138" s="45" t="s">
        <v>2811</v>
      </c>
    </row>
    <row r="139" s="36" customFormat="1" ht="26.1" customHeight="1" spans="1:6">
      <c r="A139" s="27">
        <v>137</v>
      </c>
      <c r="B139" s="27" t="s">
        <v>3075</v>
      </c>
      <c r="C139" s="27">
        <v>2022033</v>
      </c>
      <c r="D139" s="27" t="s">
        <v>8</v>
      </c>
      <c r="E139" s="44" t="s">
        <v>3076</v>
      </c>
      <c r="F139" s="45" t="s">
        <v>2811</v>
      </c>
    </row>
    <row r="140" s="36" customFormat="1" ht="26.1" customHeight="1" spans="1:6">
      <c r="A140" s="27">
        <v>138</v>
      </c>
      <c r="B140" s="27" t="s">
        <v>3077</v>
      </c>
      <c r="C140" s="27">
        <v>2022035</v>
      </c>
      <c r="D140" s="27" t="s">
        <v>678</v>
      </c>
      <c r="E140" s="44" t="s">
        <v>2921</v>
      </c>
      <c r="F140" s="45" t="s">
        <v>2811</v>
      </c>
    </row>
    <row r="141" s="36" customFormat="1" ht="26.1" customHeight="1" spans="1:6">
      <c r="A141" s="27">
        <v>139</v>
      </c>
      <c r="B141" s="27" t="s">
        <v>3078</v>
      </c>
      <c r="C141" s="27">
        <v>2022033</v>
      </c>
      <c r="D141" s="27" t="s">
        <v>8</v>
      </c>
      <c r="E141" s="44" t="s">
        <v>3079</v>
      </c>
      <c r="F141" s="45" t="s">
        <v>2811</v>
      </c>
    </row>
    <row r="142" s="36" customFormat="1" ht="26.1" customHeight="1" spans="1:6">
      <c r="A142" s="27">
        <v>140</v>
      </c>
      <c r="B142" s="27" t="s">
        <v>3080</v>
      </c>
      <c r="C142" s="27">
        <v>2022044</v>
      </c>
      <c r="D142" s="27" t="s">
        <v>678</v>
      </c>
      <c r="E142" s="44" t="s">
        <v>3081</v>
      </c>
      <c r="F142" s="45" t="s">
        <v>2811</v>
      </c>
    </row>
    <row r="143" s="36" customFormat="1" ht="26.1" customHeight="1" spans="1:6">
      <c r="A143" s="27">
        <v>141</v>
      </c>
      <c r="B143" s="27" t="s">
        <v>3082</v>
      </c>
      <c r="C143" s="27">
        <v>2022034</v>
      </c>
      <c r="D143" s="27" t="s">
        <v>678</v>
      </c>
      <c r="E143" s="44" t="s">
        <v>3083</v>
      </c>
      <c r="F143" s="45" t="s">
        <v>2811</v>
      </c>
    </row>
    <row r="144" s="36" customFormat="1" ht="26.1" customHeight="1" spans="1:6">
      <c r="A144" s="27">
        <v>142</v>
      </c>
      <c r="B144" s="27" t="s">
        <v>3084</v>
      </c>
      <c r="C144" s="27">
        <v>2022037</v>
      </c>
      <c r="D144" s="27" t="s">
        <v>678</v>
      </c>
      <c r="E144" s="44" t="s">
        <v>3085</v>
      </c>
      <c r="F144" s="45" t="s">
        <v>2811</v>
      </c>
    </row>
    <row r="145" s="36" customFormat="1" ht="26.1" customHeight="1" spans="1:6">
      <c r="A145" s="27">
        <v>143</v>
      </c>
      <c r="B145" s="27" t="s">
        <v>3086</v>
      </c>
      <c r="C145" s="27">
        <v>2022033</v>
      </c>
      <c r="D145" s="27" t="s">
        <v>8</v>
      </c>
      <c r="E145" s="44" t="s">
        <v>3087</v>
      </c>
      <c r="F145" s="45" t="s">
        <v>2811</v>
      </c>
    </row>
    <row r="146" s="36" customFormat="1" ht="26.1" customHeight="1" spans="1:6">
      <c r="A146" s="27">
        <v>144</v>
      </c>
      <c r="B146" s="27" t="s">
        <v>3088</v>
      </c>
      <c r="C146" s="27">
        <v>2022033</v>
      </c>
      <c r="D146" s="27" t="s">
        <v>8</v>
      </c>
      <c r="E146" s="44" t="s">
        <v>3089</v>
      </c>
      <c r="F146" s="45" t="s">
        <v>2811</v>
      </c>
    </row>
    <row r="147" s="36" customFormat="1" ht="26.1" customHeight="1" spans="1:6">
      <c r="A147" s="27">
        <v>145</v>
      </c>
      <c r="B147" s="27" t="s">
        <v>3090</v>
      </c>
      <c r="C147" s="27">
        <v>2022033</v>
      </c>
      <c r="D147" s="27" t="s">
        <v>8</v>
      </c>
      <c r="E147" s="44" t="s">
        <v>3091</v>
      </c>
      <c r="F147" s="45" t="s">
        <v>2811</v>
      </c>
    </row>
    <row r="148" s="36" customFormat="1" ht="26.1" customHeight="1" spans="1:6">
      <c r="A148" s="27">
        <v>146</v>
      </c>
      <c r="B148" s="27" t="s">
        <v>3092</v>
      </c>
      <c r="C148" s="27">
        <v>2022033</v>
      </c>
      <c r="D148" s="27" t="s">
        <v>8</v>
      </c>
      <c r="E148" s="44" t="s">
        <v>3093</v>
      </c>
      <c r="F148" s="45" t="s">
        <v>2811</v>
      </c>
    </row>
    <row r="149" s="36" customFormat="1" ht="26.1" customHeight="1" spans="1:6">
      <c r="A149" s="27">
        <v>147</v>
      </c>
      <c r="B149" s="27" t="s">
        <v>3094</v>
      </c>
      <c r="C149" s="27">
        <v>2022033</v>
      </c>
      <c r="D149" s="27" t="s">
        <v>8</v>
      </c>
      <c r="E149" s="44" t="s">
        <v>3095</v>
      </c>
      <c r="F149" s="45" t="s">
        <v>2811</v>
      </c>
    </row>
    <row r="150" s="36" customFormat="1" ht="26.1" customHeight="1" spans="1:6">
      <c r="A150" s="27">
        <v>148</v>
      </c>
      <c r="B150" s="27" t="s">
        <v>3096</v>
      </c>
      <c r="C150" s="27">
        <v>2022037</v>
      </c>
      <c r="D150" s="27" t="s">
        <v>678</v>
      </c>
      <c r="E150" s="44" t="s">
        <v>3097</v>
      </c>
      <c r="F150" s="45" t="s">
        <v>2811</v>
      </c>
    </row>
    <row r="151" s="36" customFormat="1" ht="26.1" customHeight="1" spans="1:6">
      <c r="A151" s="27">
        <v>149</v>
      </c>
      <c r="B151" s="27" t="s">
        <v>3098</v>
      </c>
      <c r="C151" s="27">
        <v>2022035</v>
      </c>
      <c r="D151" s="27" t="s">
        <v>678</v>
      </c>
      <c r="E151" s="44" t="s">
        <v>3099</v>
      </c>
      <c r="F151" s="45" t="s">
        <v>2811</v>
      </c>
    </row>
    <row r="152" s="36" customFormat="1" ht="26.1" customHeight="1" spans="1:6">
      <c r="A152" s="27">
        <v>150</v>
      </c>
      <c r="B152" s="27" t="s">
        <v>3100</v>
      </c>
      <c r="C152" s="27">
        <v>2022047</v>
      </c>
      <c r="D152" s="27" t="s">
        <v>8</v>
      </c>
      <c r="E152" s="44" t="s">
        <v>3101</v>
      </c>
      <c r="F152" s="45" t="s">
        <v>2811</v>
      </c>
    </row>
    <row r="153" s="36" customFormat="1" ht="26.1" customHeight="1" spans="1:6">
      <c r="A153" s="27">
        <v>151</v>
      </c>
      <c r="B153" s="27" t="s">
        <v>677</v>
      </c>
      <c r="C153" s="27">
        <v>2022036</v>
      </c>
      <c r="D153" s="27" t="s">
        <v>678</v>
      </c>
      <c r="E153" s="44" t="s">
        <v>3102</v>
      </c>
      <c r="F153" s="45" t="s">
        <v>2811</v>
      </c>
    </row>
    <row r="154" s="36" customFormat="1" ht="26.1" customHeight="1" spans="1:6">
      <c r="A154" s="27">
        <v>152</v>
      </c>
      <c r="B154" s="27" t="s">
        <v>3103</v>
      </c>
      <c r="C154" s="27">
        <v>2022033</v>
      </c>
      <c r="D154" s="27" t="s">
        <v>8</v>
      </c>
      <c r="E154" s="44" t="s">
        <v>3104</v>
      </c>
      <c r="F154" s="45" t="s">
        <v>2811</v>
      </c>
    </row>
    <row r="155" s="36" customFormat="1" ht="26.1" customHeight="1" spans="1:6">
      <c r="A155" s="27">
        <v>153</v>
      </c>
      <c r="B155" s="27" t="s">
        <v>3105</v>
      </c>
      <c r="C155" s="27">
        <v>2022033</v>
      </c>
      <c r="D155" s="27" t="s">
        <v>8</v>
      </c>
      <c r="E155" s="44" t="s">
        <v>3106</v>
      </c>
      <c r="F155" s="45" t="s">
        <v>2811</v>
      </c>
    </row>
    <row r="156" s="36" customFormat="1" ht="26.1" customHeight="1" spans="1:6">
      <c r="A156" s="27">
        <v>154</v>
      </c>
      <c r="B156" s="27" t="s">
        <v>3107</v>
      </c>
      <c r="C156" s="27">
        <v>2022044</v>
      </c>
      <c r="D156" s="27" t="s">
        <v>678</v>
      </c>
      <c r="E156" s="44" t="s">
        <v>2968</v>
      </c>
      <c r="F156" s="45" t="s">
        <v>2811</v>
      </c>
    </row>
    <row r="157" s="36" customFormat="1" ht="26.1" customHeight="1" spans="1:6">
      <c r="A157" s="27">
        <v>155</v>
      </c>
      <c r="B157" s="27" t="s">
        <v>3108</v>
      </c>
      <c r="C157" s="27">
        <v>2022041</v>
      </c>
      <c r="D157" s="27" t="s">
        <v>678</v>
      </c>
      <c r="E157" s="44" t="s">
        <v>3109</v>
      </c>
      <c r="F157" s="45" t="s">
        <v>2811</v>
      </c>
    </row>
    <row r="158" s="36" customFormat="1" ht="26.1" customHeight="1" spans="1:6">
      <c r="A158" s="27">
        <v>156</v>
      </c>
      <c r="B158" s="27" t="s">
        <v>3110</v>
      </c>
      <c r="C158" s="27">
        <v>2022033</v>
      </c>
      <c r="D158" s="27" t="s">
        <v>8</v>
      </c>
      <c r="E158" s="44" t="s">
        <v>3111</v>
      </c>
      <c r="F158" s="45" t="s">
        <v>2811</v>
      </c>
    </row>
    <row r="159" s="36" customFormat="1" ht="26.1" customHeight="1" spans="1:6">
      <c r="A159" s="27">
        <v>157</v>
      </c>
      <c r="B159" s="27" t="s">
        <v>3112</v>
      </c>
      <c r="C159" s="27">
        <v>2022047</v>
      </c>
      <c r="D159" s="27" t="s">
        <v>8</v>
      </c>
      <c r="E159" s="44" t="s">
        <v>3113</v>
      </c>
      <c r="F159" s="45" t="s">
        <v>2811</v>
      </c>
    </row>
    <row r="160" s="36" customFormat="1" ht="26.1" customHeight="1" spans="1:6">
      <c r="A160" s="27">
        <v>158</v>
      </c>
      <c r="B160" s="27" t="s">
        <v>973</v>
      </c>
      <c r="C160" s="27">
        <v>2022038</v>
      </c>
      <c r="D160" s="27" t="s">
        <v>678</v>
      </c>
      <c r="E160" s="44" t="s">
        <v>3114</v>
      </c>
      <c r="F160" s="45" t="s">
        <v>2811</v>
      </c>
    </row>
    <row r="161" s="36" customFormat="1" ht="26.1" customHeight="1" spans="1:6">
      <c r="A161" s="27">
        <v>159</v>
      </c>
      <c r="B161" s="27" t="s">
        <v>3115</v>
      </c>
      <c r="C161" s="27">
        <v>2022034</v>
      </c>
      <c r="D161" s="27" t="s">
        <v>678</v>
      </c>
      <c r="E161" s="44" t="s">
        <v>3116</v>
      </c>
      <c r="F161" s="45" t="s">
        <v>2811</v>
      </c>
    </row>
    <row r="162" s="36" customFormat="1" ht="26.1" customHeight="1" spans="1:6">
      <c r="A162" s="27">
        <v>160</v>
      </c>
      <c r="B162" s="27" t="s">
        <v>3117</v>
      </c>
      <c r="C162" s="27">
        <v>2022041</v>
      </c>
      <c r="D162" s="27" t="s">
        <v>678</v>
      </c>
      <c r="E162" s="44" t="s">
        <v>3118</v>
      </c>
      <c r="F162" s="45" t="s">
        <v>2811</v>
      </c>
    </row>
    <row r="163" s="36" customFormat="1" ht="26.1" customHeight="1" spans="1:6">
      <c r="A163" s="27">
        <v>161</v>
      </c>
      <c r="B163" s="27" t="s">
        <v>3119</v>
      </c>
      <c r="C163" s="27">
        <v>2022033</v>
      </c>
      <c r="D163" s="27" t="s">
        <v>8</v>
      </c>
      <c r="E163" s="44" t="s">
        <v>3120</v>
      </c>
      <c r="F163" s="45" t="s">
        <v>2811</v>
      </c>
    </row>
    <row r="164" s="36" customFormat="1" ht="26.1" customHeight="1" spans="1:6">
      <c r="A164" s="27">
        <v>162</v>
      </c>
      <c r="B164" s="27" t="s">
        <v>3121</v>
      </c>
      <c r="C164" s="27">
        <v>2022039</v>
      </c>
      <c r="D164" s="27" t="s">
        <v>678</v>
      </c>
      <c r="E164" s="44" t="s">
        <v>3122</v>
      </c>
      <c r="F164" s="45" t="s">
        <v>2811</v>
      </c>
    </row>
    <row r="165" s="36" customFormat="1" ht="26.1" customHeight="1" spans="1:6">
      <c r="A165" s="27">
        <v>163</v>
      </c>
      <c r="B165" s="27" t="s">
        <v>3123</v>
      </c>
      <c r="C165" s="27">
        <v>2022036</v>
      </c>
      <c r="D165" s="27" t="s">
        <v>678</v>
      </c>
      <c r="E165" s="44" t="s">
        <v>3005</v>
      </c>
      <c r="F165" s="45" t="s">
        <v>2811</v>
      </c>
    </row>
    <row r="166" s="36" customFormat="1" ht="26.1" customHeight="1" spans="1:6">
      <c r="A166" s="27">
        <v>164</v>
      </c>
      <c r="B166" s="27" t="s">
        <v>3124</v>
      </c>
      <c r="C166" s="27">
        <v>2022041</v>
      </c>
      <c r="D166" s="27" t="s">
        <v>678</v>
      </c>
      <c r="E166" s="44" t="s">
        <v>3125</v>
      </c>
      <c r="F166" s="45" t="s">
        <v>2811</v>
      </c>
    </row>
    <row r="167" s="36" customFormat="1" ht="26.1" customHeight="1" spans="1:6">
      <c r="A167" s="27">
        <v>165</v>
      </c>
      <c r="B167" s="27" t="s">
        <v>3126</v>
      </c>
      <c r="C167" s="27">
        <v>2022049</v>
      </c>
      <c r="D167" s="27" t="s">
        <v>8</v>
      </c>
      <c r="E167" s="44" t="s">
        <v>3127</v>
      </c>
      <c r="F167" s="45" t="s">
        <v>2811</v>
      </c>
    </row>
    <row r="168" s="36" customFormat="1" ht="26.1" customHeight="1" spans="1:6">
      <c r="A168" s="27">
        <v>166</v>
      </c>
      <c r="B168" s="27" t="s">
        <v>3128</v>
      </c>
      <c r="C168" s="27">
        <v>2022033</v>
      </c>
      <c r="D168" s="27" t="s">
        <v>8</v>
      </c>
      <c r="E168" s="44" t="s">
        <v>3129</v>
      </c>
      <c r="F168" s="45" t="s">
        <v>2811</v>
      </c>
    </row>
    <row r="169" s="36" customFormat="1" ht="26.1" customHeight="1" spans="1:6">
      <c r="A169" s="27">
        <v>167</v>
      </c>
      <c r="B169" s="27" t="s">
        <v>3130</v>
      </c>
      <c r="C169" s="27">
        <v>2022043</v>
      </c>
      <c r="D169" s="27" t="s">
        <v>678</v>
      </c>
      <c r="E169" s="44" t="s">
        <v>3131</v>
      </c>
      <c r="F169" s="45" t="s">
        <v>2811</v>
      </c>
    </row>
    <row r="170" s="36" customFormat="1" ht="26.1" customHeight="1" spans="1:6">
      <c r="A170" s="27">
        <v>168</v>
      </c>
      <c r="B170" s="27" t="s">
        <v>3132</v>
      </c>
      <c r="C170" s="27">
        <v>2022036</v>
      </c>
      <c r="D170" s="27" t="s">
        <v>678</v>
      </c>
      <c r="E170" s="44" t="s">
        <v>3133</v>
      </c>
      <c r="F170" s="45" t="s">
        <v>2811</v>
      </c>
    </row>
    <row r="171" s="36" customFormat="1" ht="26.1" customHeight="1" spans="1:6">
      <c r="A171" s="27">
        <v>169</v>
      </c>
      <c r="B171" s="27" t="s">
        <v>3134</v>
      </c>
      <c r="C171" s="27">
        <v>2022033</v>
      </c>
      <c r="D171" s="27" t="s">
        <v>8</v>
      </c>
      <c r="E171" s="44" t="s">
        <v>3135</v>
      </c>
      <c r="F171" s="45" t="s">
        <v>2811</v>
      </c>
    </row>
    <row r="172" s="36" customFormat="1" ht="26.1" customHeight="1" spans="1:6">
      <c r="A172" s="27">
        <v>170</v>
      </c>
      <c r="B172" s="27" t="s">
        <v>3136</v>
      </c>
      <c r="C172" s="27">
        <v>2022047</v>
      </c>
      <c r="D172" s="27" t="s">
        <v>8</v>
      </c>
      <c r="E172" s="44" t="s">
        <v>3137</v>
      </c>
      <c r="F172" s="45" t="s">
        <v>2811</v>
      </c>
    </row>
    <row r="173" s="36" customFormat="1" ht="26.1" customHeight="1" spans="1:6">
      <c r="A173" s="27">
        <v>171</v>
      </c>
      <c r="B173" s="27" t="s">
        <v>3138</v>
      </c>
      <c r="C173" s="27">
        <v>2022048</v>
      </c>
      <c r="D173" s="27" t="s">
        <v>678</v>
      </c>
      <c r="E173" s="44" t="s">
        <v>3139</v>
      </c>
      <c r="F173" s="45" t="s">
        <v>2811</v>
      </c>
    </row>
    <row r="174" s="36" customFormat="1" ht="26.1" customHeight="1" spans="1:6">
      <c r="A174" s="27">
        <v>172</v>
      </c>
      <c r="B174" s="27" t="s">
        <v>3140</v>
      </c>
      <c r="C174" s="27">
        <v>2022037</v>
      </c>
      <c r="D174" s="27" t="s">
        <v>678</v>
      </c>
      <c r="E174" s="44" t="s">
        <v>3141</v>
      </c>
      <c r="F174" s="45" t="s">
        <v>2811</v>
      </c>
    </row>
    <row r="175" s="36" customFormat="1" ht="26.1" customHeight="1" spans="1:6">
      <c r="A175" s="27">
        <v>173</v>
      </c>
      <c r="B175" s="27" t="s">
        <v>3142</v>
      </c>
      <c r="C175" s="27">
        <v>2022036</v>
      </c>
      <c r="D175" s="27" t="s">
        <v>678</v>
      </c>
      <c r="E175" s="44" t="s">
        <v>3072</v>
      </c>
      <c r="F175" s="45" t="s">
        <v>2811</v>
      </c>
    </row>
    <row r="176" s="36" customFormat="1" ht="26.1" customHeight="1" spans="1:6">
      <c r="A176" s="27">
        <v>174</v>
      </c>
      <c r="B176" s="27" t="s">
        <v>3143</v>
      </c>
      <c r="C176" s="27">
        <v>2022041</v>
      </c>
      <c r="D176" s="27" t="s">
        <v>678</v>
      </c>
      <c r="E176" s="44" t="s">
        <v>3144</v>
      </c>
      <c r="F176" s="45" t="s">
        <v>2811</v>
      </c>
    </row>
    <row r="177" s="36" customFormat="1" ht="26.1" customHeight="1" spans="1:6">
      <c r="A177" s="27">
        <v>175</v>
      </c>
      <c r="B177" s="27" t="s">
        <v>3145</v>
      </c>
      <c r="C177" s="27">
        <v>2022042</v>
      </c>
      <c r="D177" s="27" t="s">
        <v>678</v>
      </c>
      <c r="E177" s="44" t="s">
        <v>3146</v>
      </c>
      <c r="F177" s="45" t="s">
        <v>2811</v>
      </c>
    </row>
    <row r="178" s="36" customFormat="1" ht="26.1" customHeight="1" spans="1:6">
      <c r="A178" s="27">
        <v>176</v>
      </c>
      <c r="B178" s="27" t="s">
        <v>3147</v>
      </c>
      <c r="C178" s="27">
        <v>2022047</v>
      </c>
      <c r="D178" s="27" t="s">
        <v>8</v>
      </c>
      <c r="E178" s="44" t="s">
        <v>3148</v>
      </c>
      <c r="F178" s="45" t="s">
        <v>2811</v>
      </c>
    </row>
    <row r="179" s="36" customFormat="1" ht="26.1" customHeight="1" spans="1:6">
      <c r="A179" s="27">
        <v>177</v>
      </c>
      <c r="B179" s="27" t="s">
        <v>3149</v>
      </c>
      <c r="C179" s="27">
        <v>2022041</v>
      </c>
      <c r="D179" s="27" t="s">
        <v>678</v>
      </c>
      <c r="E179" s="44" t="s">
        <v>2819</v>
      </c>
      <c r="F179" s="45" t="s">
        <v>2811</v>
      </c>
    </row>
    <row r="180" s="36" customFormat="1" ht="26.1" customHeight="1" spans="1:6">
      <c r="A180" s="27">
        <v>178</v>
      </c>
      <c r="B180" s="27" t="s">
        <v>3150</v>
      </c>
      <c r="C180" s="27">
        <v>2022041</v>
      </c>
      <c r="D180" s="27" t="s">
        <v>678</v>
      </c>
      <c r="E180" s="44" t="s">
        <v>3151</v>
      </c>
      <c r="F180" s="45" t="s">
        <v>2811</v>
      </c>
    </row>
    <row r="181" s="36" customFormat="1" ht="26.1" customHeight="1" spans="1:6">
      <c r="A181" s="27">
        <v>179</v>
      </c>
      <c r="B181" s="27" t="s">
        <v>3152</v>
      </c>
      <c r="C181" s="27">
        <v>2022036</v>
      </c>
      <c r="D181" s="27" t="s">
        <v>678</v>
      </c>
      <c r="E181" s="44" t="s">
        <v>3153</v>
      </c>
      <c r="F181" s="45" t="s">
        <v>2811</v>
      </c>
    </row>
    <row r="182" s="36" customFormat="1" ht="26.1" customHeight="1" spans="1:6">
      <c r="A182" s="27">
        <v>180</v>
      </c>
      <c r="B182" s="27" t="s">
        <v>3154</v>
      </c>
      <c r="C182" s="27">
        <v>2022033</v>
      </c>
      <c r="D182" s="27" t="s">
        <v>8</v>
      </c>
      <c r="E182" s="44" t="s">
        <v>3155</v>
      </c>
      <c r="F182" s="45" t="s">
        <v>2811</v>
      </c>
    </row>
    <row r="183" s="36" customFormat="1" ht="26.1" customHeight="1" spans="1:6">
      <c r="A183" s="27">
        <v>181</v>
      </c>
      <c r="B183" s="27" t="s">
        <v>3156</v>
      </c>
      <c r="C183" s="27">
        <v>2022033</v>
      </c>
      <c r="D183" s="27" t="s">
        <v>8</v>
      </c>
      <c r="E183" s="44" t="s">
        <v>2887</v>
      </c>
      <c r="F183" s="45" t="s">
        <v>2811</v>
      </c>
    </row>
    <row r="184" s="36" customFormat="1" ht="26.1" customHeight="1" spans="1:6">
      <c r="A184" s="27">
        <v>182</v>
      </c>
      <c r="B184" s="27" t="s">
        <v>3157</v>
      </c>
      <c r="C184" s="27">
        <v>2022043</v>
      </c>
      <c r="D184" s="27" t="s">
        <v>678</v>
      </c>
      <c r="E184" s="44" t="s">
        <v>3158</v>
      </c>
      <c r="F184" s="45" t="s">
        <v>2811</v>
      </c>
    </row>
    <row r="185" s="36" customFormat="1" ht="26.1" customHeight="1" spans="1:6">
      <c r="A185" s="27">
        <v>183</v>
      </c>
      <c r="B185" s="27" t="s">
        <v>3159</v>
      </c>
      <c r="C185" s="27">
        <v>2022036</v>
      </c>
      <c r="D185" s="27" t="s">
        <v>678</v>
      </c>
      <c r="E185" s="44" t="s">
        <v>3015</v>
      </c>
      <c r="F185" s="45" t="s">
        <v>2811</v>
      </c>
    </row>
    <row r="186" s="36" customFormat="1" ht="26.1" customHeight="1" spans="1:6">
      <c r="A186" s="27">
        <v>184</v>
      </c>
      <c r="B186" s="27" t="s">
        <v>3160</v>
      </c>
      <c r="C186" s="27">
        <v>2022035</v>
      </c>
      <c r="D186" s="27" t="s">
        <v>678</v>
      </c>
      <c r="E186" s="44" t="s">
        <v>3161</v>
      </c>
      <c r="F186" s="45" t="s">
        <v>2811</v>
      </c>
    </row>
    <row r="187" s="36" customFormat="1" ht="26.1" customHeight="1" spans="1:6">
      <c r="A187" s="27">
        <v>185</v>
      </c>
      <c r="B187" s="27" t="s">
        <v>3162</v>
      </c>
      <c r="C187" s="27">
        <v>2022033</v>
      </c>
      <c r="D187" s="27" t="s">
        <v>8</v>
      </c>
      <c r="E187" s="44" t="s">
        <v>3163</v>
      </c>
      <c r="F187" s="45" t="s">
        <v>2811</v>
      </c>
    </row>
    <row r="188" s="36" customFormat="1" ht="26.1" customHeight="1" spans="1:6">
      <c r="A188" s="27">
        <v>186</v>
      </c>
      <c r="B188" s="27" t="s">
        <v>3164</v>
      </c>
      <c r="C188" s="27">
        <v>2022046</v>
      </c>
      <c r="D188" s="27" t="s">
        <v>678</v>
      </c>
      <c r="E188" s="44" t="s">
        <v>3165</v>
      </c>
      <c r="F188" s="45" t="s">
        <v>2811</v>
      </c>
    </row>
    <row r="189" s="36" customFormat="1" ht="26.1" customHeight="1" spans="1:6">
      <c r="A189" s="27">
        <v>187</v>
      </c>
      <c r="B189" s="27" t="s">
        <v>3166</v>
      </c>
      <c r="C189" s="27">
        <v>2022041</v>
      </c>
      <c r="D189" s="27" t="s">
        <v>678</v>
      </c>
      <c r="E189" s="44" t="s">
        <v>2816</v>
      </c>
      <c r="F189" s="45" t="s">
        <v>2811</v>
      </c>
    </row>
    <row r="190" s="36" customFormat="1" ht="26.1" customHeight="1" spans="1:6">
      <c r="A190" s="27">
        <v>188</v>
      </c>
      <c r="B190" s="27" t="s">
        <v>3167</v>
      </c>
      <c r="C190" s="27">
        <v>2022034</v>
      </c>
      <c r="D190" s="27" t="s">
        <v>678</v>
      </c>
      <c r="E190" s="44" t="s">
        <v>3168</v>
      </c>
      <c r="F190" s="45" t="s">
        <v>2811</v>
      </c>
    </row>
    <row r="191" s="36" customFormat="1" ht="26.1" customHeight="1" spans="1:6">
      <c r="A191" s="27">
        <v>189</v>
      </c>
      <c r="B191" s="27" t="s">
        <v>3169</v>
      </c>
      <c r="C191" s="27">
        <v>2022033</v>
      </c>
      <c r="D191" s="27" t="s">
        <v>8</v>
      </c>
      <c r="E191" s="44" t="s">
        <v>3170</v>
      </c>
      <c r="F191" s="45" t="s">
        <v>2811</v>
      </c>
    </row>
    <row r="192" s="36" customFormat="1" ht="26.1" customHeight="1" spans="1:6">
      <c r="A192" s="27">
        <v>190</v>
      </c>
      <c r="B192" s="27" t="s">
        <v>3171</v>
      </c>
      <c r="C192" s="27">
        <v>2022034</v>
      </c>
      <c r="D192" s="27" t="s">
        <v>678</v>
      </c>
      <c r="E192" s="44" t="s">
        <v>3172</v>
      </c>
      <c r="F192" s="45" t="s">
        <v>2811</v>
      </c>
    </row>
    <row r="193" s="36" customFormat="1" ht="26.1" customHeight="1" spans="1:6">
      <c r="A193" s="27">
        <v>191</v>
      </c>
      <c r="B193" s="27" t="s">
        <v>3173</v>
      </c>
      <c r="C193" s="27">
        <v>2022035</v>
      </c>
      <c r="D193" s="27" t="s">
        <v>678</v>
      </c>
      <c r="E193" s="44" t="s">
        <v>2872</v>
      </c>
      <c r="F193" s="45" t="s">
        <v>2811</v>
      </c>
    </row>
    <row r="194" s="36" customFormat="1" ht="26.1" customHeight="1" spans="1:6">
      <c r="A194" s="27">
        <v>192</v>
      </c>
      <c r="B194" s="27" t="s">
        <v>3174</v>
      </c>
      <c r="C194" s="27">
        <v>2022041</v>
      </c>
      <c r="D194" s="27" t="s">
        <v>678</v>
      </c>
      <c r="E194" s="44" t="s">
        <v>3175</v>
      </c>
      <c r="F194" s="45" t="s">
        <v>2811</v>
      </c>
    </row>
    <row r="195" s="36" customFormat="1" ht="26.1" customHeight="1" spans="1:6">
      <c r="A195" s="27">
        <v>193</v>
      </c>
      <c r="B195" s="27" t="s">
        <v>3176</v>
      </c>
      <c r="C195" s="27">
        <v>2022034</v>
      </c>
      <c r="D195" s="27" t="s">
        <v>678</v>
      </c>
      <c r="E195" s="44" t="s">
        <v>3177</v>
      </c>
      <c r="F195" s="45" t="s">
        <v>2811</v>
      </c>
    </row>
    <row r="196" s="36" customFormat="1" ht="26.1" customHeight="1" spans="1:6">
      <c r="A196" s="27">
        <v>194</v>
      </c>
      <c r="B196" s="27" t="s">
        <v>3178</v>
      </c>
      <c r="C196" s="27">
        <v>2022040</v>
      </c>
      <c r="D196" s="27" t="s">
        <v>8</v>
      </c>
      <c r="E196" s="44" t="s">
        <v>3179</v>
      </c>
      <c r="F196" s="45" t="s">
        <v>2811</v>
      </c>
    </row>
    <row r="197" s="36" customFormat="1" ht="26.1" customHeight="1" spans="1:6">
      <c r="A197" s="27">
        <v>195</v>
      </c>
      <c r="B197" s="27" t="s">
        <v>3180</v>
      </c>
      <c r="C197" s="27">
        <v>2022035</v>
      </c>
      <c r="D197" s="27" t="s">
        <v>678</v>
      </c>
      <c r="E197" s="44" t="s">
        <v>3181</v>
      </c>
      <c r="F197" s="45" t="s">
        <v>2811</v>
      </c>
    </row>
    <row r="198" s="36" customFormat="1" ht="26.1" customHeight="1" spans="1:6">
      <c r="A198" s="27">
        <v>196</v>
      </c>
      <c r="B198" s="27" t="s">
        <v>3182</v>
      </c>
      <c r="C198" s="27">
        <v>2022034</v>
      </c>
      <c r="D198" s="27" t="s">
        <v>678</v>
      </c>
      <c r="E198" s="44" t="s">
        <v>2866</v>
      </c>
      <c r="F198" s="45" t="s">
        <v>2811</v>
      </c>
    </row>
    <row r="199" s="36" customFormat="1" ht="26.1" customHeight="1" spans="1:6">
      <c r="A199" s="27">
        <v>197</v>
      </c>
      <c r="B199" s="27" t="s">
        <v>3183</v>
      </c>
      <c r="C199" s="27">
        <v>2022048</v>
      </c>
      <c r="D199" s="27" t="s">
        <v>678</v>
      </c>
      <c r="E199" s="44" t="s">
        <v>3184</v>
      </c>
      <c r="F199" s="45" t="s">
        <v>2811</v>
      </c>
    </row>
    <row r="200" s="36" customFormat="1" ht="26.1" customHeight="1" spans="1:6">
      <c r="A200" s="27">
        <v>198</v>
      </c>
      <c r="B200" s="27" t="s">
        <v>3185</v>
      </c>
      <c r="C200" s="27">
        <v>2022033</v>
      </c>
      <c r="D200" s="27" t="s">
        <v>8</v>
      </c>
      <c r="E200" s="44" t="s">
        <v>3186</v>
      </c>
      <c r="F200" s="45" t="s">
        <v>2811</v>
      </c>
    </row>
    <row r="201" s="36" customFormat="1" ht="26.1" customHeight="1" spans="1:6">
      <c r="A201" s="27">
        <v>199</v>
      </c>
      <c r="B201" s="27" t="s">
        <v>3187</v>
      </c>
      <c r="C201" s="27">
        <v>2022035</v>
      </c>
      <c r="D201" s="27" t="s">
        <v>678</v>
      </c>
      <c r="E201" s="44" t="s">
        <v>3188</v>
      </c>
      <c r="F201" s="45" t="s">
        <v>2811</v>
      </c>
    </row>
    <row r="202" s="36" customFormat="1" ht="26.1" customHeight="1" spans="1:6">
      <c r="A202" s="27">
        <v>200</v>
      </c>
      <c r="B202" s="27" t="s">
        <v>3189</v>
      </c>
      <c r="C202" s="27">
        <v>2022040</v>
      </c>
      <c r="D202" s="27" t="s">
        <v>8</v>
      </c>
      <c r="E202" s="44" t="s">
        <v>2887</v>
      </c>
      <c r="F202" s="45" t="s">
        <v>2811</v>
      </c>
    </row>
    <row r="203" s="36" customFormat="1" ht="26.1" customHeight="1" spans="1:6">
      <c r="A203" s="27">
        <v>201</v>
      </c>
      <c r="B203" s="27" t="s">
        <v>3190</v>
      </c>
      <c r="C203" s="27">
        <v>2022049</v>
      </c>
      <c r="D203" s="27" t="s">
        <v>8</v>
      </c>
      <c r="E203" s="44" t="s">
        <v>3191</v>
      </c>
      <c r="F203" s="45" t="s">
        <v>2811</v>
      </c>
    </row>
    <row r="204" s="36" customFormat="1" ht="26.1" customHeight="1" spans="1:6">
      <c r="A204" s="27">
        <v>202</v>
      </c>
      <c r="B204" s="27" t="s">
        <v>3192</v>
      </c>
      <c r="C204" s="27">
        <v>2022034</v>
      </c>
      <c r="D204" s="27" t="s">
        <v>678</v>
      </c>
      <c r="E204" s="44" t="s">
        <v>3193</v>
      </c>
      <c r="F204" s="45" t="s">
        <v>2811</v>
      </c>
    </row>
    <row r="205" s="36" customFormat="1" ht="26.1" customHeight="1" spans="1:6">
      <c r="A205" s="27">
        <v>203</v>
      </c>
      <c r="B205" s="27" t="s">
        <v>3194</v>
      </c>
      <c r="C205" s="27">
        <v>2022037</v>
      </c>
      <c r="D205" s="27" t="s">
        <v>678</v>
      </c>
      <c r="E205" s="44" t="s">
        <v>3195</v>
      </c>
      <c r="F205" s="45" t="s">
        <v>2811</v>
      </c>
    </row>
    <row r="206" s="36" customFormat="1" ht="26.1" customHeight="1" spans="1:6">
      <c r="A206" s="27">
        <v>204</v>
      </c>
      <c r="B206" s="27" t="s">
        <v>3196</v>
      </c>
      <c r="C206" s="27">
        <v>2022033</v>
      </c>
      <c r="D206" s="27" t="s">
        <v>8</v>
      </c>
      <c r="E206" s="44" t="s">
        <v>3197</v>
      </c>
      <c r="F206" s="45" t="s">
        <v>2811</v>
      </c>
    </row>
    <row r="207" s="36" customFormat="1" ht="26.1" customHeight="1" spans="1:6">
      <c r="A207" s="27">
        <v>205</v>
      </c>
      <c r="B207" s="27" t="s">
        <v>3198</v>
      </c>
      <c r="C207" s="27">
        <v>2022048</v>
      </c>
      <c r="D207" s="27" t="s">
        <v>678</v>
      </c>
      <c r="E207" s="44" t="s">
        <v>2819</v>
      </c>
      <c r="F207" s="45" t="s">
        <v>2811</v>
      </c>
    </row>
    <row r="208" s="36" customFormat="1" ht="26.1" customHeight="1" spans="1:6">
      <c r="A208" s="27">
        <v>206</v>
      </c>
      <c r="B208" s="27" t="s">
        <v>3199</v>
      </c>
      <c r="C208" s="27">
        <v>2022033</v>
      </c>
      <c r="D208" s="27" t="s">
        <v>8</v>
      </c>
      <c r="E208" s="44" t="s">
        <v>3200</v>
      </c>
      <c r="F208" s="45" t="s">
        <v>2811</v>
      </c>
    </row>
    <row r="209" s="36" customFormat="1" ht="26.1" customHeight="1" spans="1:6">
      <c r="A209" s="27">
        <v>207</v>
      </c>
      <c r="B209" s="27" t="s">
        <v>869</v>
      </c>
      <c r="C209" s="27">
        <v>2022035</v>
      </c>
      <c r="D209" s="27" t="s">
        <v>678</v>
      </c>
      <c r="E209" s="44" t="s">
        <v>3201</v>
      </c>
      <c r="F209" s="45" t="s">
        <v>2811</v>
      </c>
    </row>
    <row r="210" s="36" customFormat="1" ht="26.1" customHeight="1" spans="1:6">
      <c r="A210" s="27">
        <v>208</v>
      </c>
      <c r="B210" s="27" t="s">
        <v>3202</v>
      </c>
      <c r="C210" s="27">
        <v>2022034</v>
      </c>
      <c r="D210" s="27" t="s">
        <v>678</v>
      </c>
      <c r="E210" s="44" t="s">
        <v>2870</v>
      </c>
      <c r="F210" s="45" t="s">
        <v>2811</v>
      </c>
    </row>
    <row r="211" s="36" customFormat="1" ht="26.1" customHeight="1" spans="1:6">
      <c r="A211" s="27">
        <v>209</v>
      </c>
      <c r="B211" s="27" t="s">
        <v>3203</v>
      </c>
      <c r="C211" s="27">
        <v>2022035</v>
      </c>
      <c r="D211" s="27" t="s">
        <v>678</v>
      </c>
      <c r="E211" s="44" t="s">
        <v>3083</v>
      </c>
      <c r="F211" s="45" t="s">
        <v>2811</v>
      </c>
    </row>
    <row r="212" s="36" customFormat="1" ht="26.1" customHeight="1" spans="1:6">
      <c r="A212" s="27">
        <v>210</v>
      </c>
      <c r="B212" s="27" t="s">
        <v>3204</v>
      </c>
      <c r="C212" s="27">
        <v>2022033</v>
      </c>
      <c r="D212" s="27" t="s">
        <v>8</v>
      </c>
      <c r="E212" s="44" t="s">
        <v>3205</v>
      </c>
      <c r="F212" s="45" t="s">
        <v>2811</v>
      </c>
    </row>
    <row r="213" s="36" customFormat="1" ht="26.1" customHeight="1" spans="1:6">
      <c r="A213" s="27">
        <v>211</v>
      </c>
      <c r="B213" s="27" t="s">
        <v>3206</v>
      </c>
      <c r="C213" s="27">
        <v>2022043</v>
      </c>
      <c r="D213" s="27" t="s">
        <v>678</v>
      </c>
      <c r="E213" s="44" t="s">
        <v>3207</v>
      </c>
      <c r="F213" s="45" t="s">
        <v>2811</v>
      </c>
    </row>
    <row r="214" s="36" customFormat="1" ht="26.1" customHeight="1" spans="1:6">
      <c r="A214" s="27">
        <v>212</v>
      </c>
      <c r="B214" s="27" t="s">
        <v>3208</v>
      </c>
      <c r="C214" s="27">
        <v>2022040</v>
      </c>
      <c r="D214" s="27" t="s">
        <v>8</v>
      </c>
      <c r="E214" s="44" t="s">
        <v>3209</v>
      </c>
      <c r="F214" s="45" t="s">
        <v>2811</v>
      </c>
    </row>
    <row r="215" s="36" customFormat="1" ht="26.1" customHeight="1" spans="1:6">
      <c r="A215" s="27">
        <v>213</v>
      </c>
      <c r="B215" s="27" t="s">
        <v>3210</v>
      </c>
      <c r="C215" s="27">
        <v>2022040</v>
      </c>
      <c r="D215" s="27" t="s">
        <v>8</v>
      </c>
      <c r="E215" s="44" t="s">
        <v>3211</v>
      </c>
      <c r="F215" s="45" t="s">
        <v>2811</v>
      </c>
    </row>
    <row r="216" s="36" customFormat="1" ht="26.1" customHeight="1" spans="1:6">
      <c r="A216" s="27">
        <v>214</v>
      </c>
      <c r="B216" s="27" t="s">
        <v>3212</v>
      </c>
      <c r="C216" s="27">
        <v>2022034</v>
      </c>
      <c r="D216" s="27" t="s">
        <v>678</v>
      </c>
      <c r="E216" s="44" t="s">
        <v>3158</v>
      </c>
      <c r="F216" s="45" t="s">
        <v>2811</v>
      </c>
    </row>
    <row r="217" s="36" customFormat="1" ht="26.1" customHeight="1" spans="1:6">
      <c r="A217" s="27">
        <v>215</v>
      </c>
      <c r="B217" s="27" t="s">
        <v>3213</v>
      </c>
      <c r="C217" s="27">
        <v>2022041</v>
      </c>
      <c r="D217" s="27" t="s">
        <v>678</v>
      </c>
      <c r="E217" s="44" t="s">
        <v>2872</v>
      </c>
      <c r="F217" s="45" t="s">
        <v>2811</v>
      </c>
    </row>
    <row r="218" s="36" customFormat="1" ht="26.1" customHeight="1" spans="1:6">
      <c r="A218" s="27">
        <v>216</v>
      </c>
      <c r="B218" s="27" t="s">
        <v>3214</v>
      </c>
      <c r="C218" s="27">
        <v>2022035</v>
      </c>
      <c r="D218" s="27" t="s">
        <v>678</v>
      </c>
      <c r="E218" s="44" t="s">
        <v>3215</v>
      </c>
      <c r="F218" s="45" t="s">
        <v>2811</v>
      </c>
    </row>
    <row r="219" s="36" customFormat="1" ht="26.1" customHeight="1" spans="1:6">
      <c r="A219" s="27">
        <v>217</v>
      </c>
      <c r="B219" s="27" t="s">
        <v>3216</v>
      </c>
      <c r="C219" s="27">
        <v>2022035</v>
      </c>
      <c r="D219" s="27" t="s">
        <v>678</v>
      </c>
      <c r="E219" s="44" t="s">
        <v>3217</v>
      </c>
      <c r="F219" s="45" t="s">
        <v>2811</v>
      </c>
    </row>
    <row r="220" s="36" customFormat="1" ht="26.1" customHeight="1" spans="1:6">
      <c r="A220" s="27">
        <v>218</v>
      </c>
      <c r="B220" s="27" t="s">
        <v>3218</v>
      </c>
      <c r="C220" s="27">
        <v>2022035</v>
      </c>
      <c r="D220" s="27" t="s">
        <v>678</v>
      </c>
      <c r="E220" s="44" t="s">
        <v>3219</v>
      </c>
      <c r="F220" s="45" t="s">
        <v>2811</v>
      </c>
    </row>
    <row r="221" s="36" customFormat="1" ht="26.1" customHeight="1" spans="1:6">
      <c r="A221" s="27">
        <v>219</v>
      </c>
      <c r="B221" s="27" t="s">
        <v>3220</v>
      </c>
      <c r="C221" s="27">
        <v>2022033</v>
      </c>
      <c r="D221" s="27" t="s">
        <v>8</v>
      </c>
      <c r="E221" s="44" t="s">
        <v>3221</v>
      </c>
      <c r="F221" s="45" t="s">
        <v>2811</v>
      </c>
    </row>
    <row r="222" s="36" customFormat="1" ht="26.1" customHeight="1" spans="1:6">
      <c r="A222" s="27">
        <v>220</v>
      </c>
      <c r="B222" s="27" t="s">
        <v>3222</v>
      </c>
      <c r="C222" s="27">
        <v>2022041</v>
      </c>
      <c r="D222" s="27" t="s">
        <v>678</v>
      </c>
      <c r="E222" s="44" t="s">
        <v>3223</v>
      </c>
      <c r="F222" s="45" t="s">
        <v>2811</v>
      </c>
    </row>
    <row r="223" s="36" customFormat="1" ht="26.1" customHeight="1" spans="1:6">
      <c r="A223" s="27">
        <v>221</v>
      </c>
      <c r="B223" s="27" t="s">
        <v>3224</v>
      </c>
      <c r="C223" s="27">
        <v>2022033</v>
      </c>
      <c r="D223" s="27" t="s">
        <v>8</v>
      </c>
      <c r="E223" s="44" t="s">
        <v>3225</v>
      </c>
      <c r="F223" s="45" t="s">
        <v>2811</v>
      </c>
    </row>
    <row r="224" s="36" customFormat="1" ht="26.1" customHeight="1" spans="1:6">
      <c r="A224" s="27">
        <v>222</v>
      </c>
      <c r="B224" s="27" t="s">
        <v>3226</v>
      </c>
      <c r="C224" s="27">
        <v>2022033</v>
      </c>
      <c r="D224" s="27" t="s">
        <v>8</v>
      </c>
      <c r="E224" s="44" t="s">
        <v>3227</v>
      </c>
      <c r="F224" s="45" t="s">
        <v>2811</v>
      </c>
    </row>
    <row r="225" s="36" customFormat="1" ht="26.1" customHeight="1" spans="1:6">
      <c r="A225" s="27">
        <v>223</v>
      </c>
      <c r="B225" s="27" t="s">
        <v>3228</v>
      </c>
      <c r="C225" s="27">
        <v>2022034</v>
      </c>
      <c r="D225" s="27" t="s">
        <v>678</v>
      </c>
      <c r="E225" s="44" t="s">
        <v>3229</v>
      </c>
      <c r="F225" s="45" t="s">
        <v>2811</v>
      </c>
    </row>
    <row r="226" s="36" customFormat="1" ht="26.1" customHeight="1" spans="1:6">
      <c r="A226" s="27">
        <v>224</v>
      </c>
      <c r="B226" s="27" t="s">
        <v>3230</v>
      </c>
      <c r="C226" s="27">
        <v>2022033</v>
      </c>
      <c r="D226" s="27" t="s">
        <v>8</v>
      </c>
      <c r="E226" s="44" t="s">
        <v>3231</v>
      </c>
      <c r="F226" s="45" t="s">
        <v>2811</v>
      </c>
    </row>
    <row r="227" s="36" customFormat="1" ht="26.1" customHeight="1" spans="1:6">
      <c r="A227" s="27">
        <v>225</v>
      </c>
      <c r="B227" s="27" t="s">
        <v>3232</v>
      </c>
      <c r="C227" s="27">
        <v>2022034</v>
      </c>
      <c r="D227" s="27" t="s">
        <v>678</v>
      </c>
      <c r="E227" s="44" t="s">
        <v>3233</v>
      </c>
      <c r="F227" s="45" t="s">
        <v>2811</v>
      </c>
    </row>
    <row r="228" s="36" customFormat="1" ht="26.1" customHeight="1" spans="1:6">
      <c r="A228" s="27">
        <v>226</v>
      </c>
      <c r="B228" s="27" t="s">
        <v>3234</v>
      </c>
      <c r="C228" s="27">
        <v>2022033</v>
      </c>
      <c r="D228" s="27" t="s">
        <v>8</v>
      </c>
      <c r="E228" s="44" t="s">
        <v>3135</v>
      </c>
      <c r="F228" s="45" t="s">
        <v>2811</v>
      </c>
    </row>
    <row r="229" s="36" customFormat="1" ht="26.1" customHeight="1" spans="1:6">
      <c r="A229" s="27">
        <v>227</v>
      </c>
      <c r="B229" s="27" t="s">
        <v>3235</v>
      </c>
      <c r="C229" s="27">
        <v>2022034</v>
      </c>
      <c r="D229" s="27" t="s">
        <v>678</v>
      </c>
      <c r="E229" s="44" t="s">
        <v>3236</v>
      </c>
      <c r="F229" s="45" t="s">
        <v>2811</v>
      </c>
    </row>
    <row r="230" s="36" customFormat="1" ht="26.1" customHeight="1" spans="1:6">
      <c r="A230" s="27">
        <v>228</v>
      </c>
      <c r="B230" s="27" t="s">
        <v>3237</v>
      </c>
      <c r="C230" s="27">
        <v>2022049</v>
      </c>
      <c r="D230" s="27" t="s">
        <v>8</v>
      </c>
      <c r="E230" s="44" t="s">
        <v>2810</v>
      </c>
      <c r="F230" s="45" t="s">
        <v>2811</v>
      </c>
    </row>
    <row r="231" s="36" customFormat="1" ht="26.1" customHeight="1" spans="1:6">
      <c r="A231" s="27">
        <v>229</v>
      </c>
      <c r="B231" s="27" t="s">
        <v>3238</v>
      </c>
      <c r="C231" s="27">
        <v>2022033</v>
      </c>
      <c r="D231" s="27" t="s">
        <v>8</v>
      </c>
      <c r="E231" s="44" t="s">
        <v>3239</v>
      </c>
      <c r="F231" s="45" t="s">
        <v>2811</v>
      </c>
    </row>
    <row r="232" s="36" customFormat="1" ht="26.1" customHeight="1" spans="1:6">
      <c r="A232" s="27">
        <v>230</v>
      </c>
      <c r="B232" s="27" t="s">
        <v>3240</v>
      </c>
      <c r="C232" s="27">
        <v>2022048</v>
      </c>
      <c r="D232" s="27" t="s">
        <v>678</v>
      </c>
      <c r="E232" s="44" t="s">
        <v>3241</v>
      </c>
      <c r="F232" s="45" t="s">
        <v>2811</v>
      </c>
    </row>
    <row r="233" s="36" customFormat="1" ht="26.1" customHeight="1" spans="1:6">
      <c r="A233" s="27">
        <v>231</v>
      </c>
      <c r="B233" s="27" t="s">
        <v>3242</v>
      </c>
      <c r="C233" s="27">
        <v>2022044</v>
      </c>
      <c r="D233" s="27" t="s">
        <v>678</v>
      </c>
      <c r="E233" s="44" t="s">
        <v>3243</v>
      </c>
      <c r="F233" s="45" t="s">
        <v>2811</v>
      </c>
    </row>
    <row r="234" s="36" customFormat="1" ht="26.1" customHeight="1" spans="1:6">
      <c r="A234" s="27">
        <v>232</v>
      </c>
      <c r="B234" s="27" t="s">
        <v>3244</v>
      </c>
      <c r="C234" s="27">
        <v>2022039</v>
      </c>
      <c r="D234" s="27" t="s">
        <v>678</v>
      </c>
      <c r="E234" s="44" t="s">
        <v>3245</v>
      </c>
      <c r="F234" s="45" t="s">
        <v>2811</v>
      </c>
    </row>
    <row r="235" s="36" customFormat="1" ht="26.1" customHeight="1" spans="1:6">
      <c r="A235" s="27">
        <v>233</v>
      </c>
      <c r="B235" s="27" t="s">
        <v>2263</v>
      </c>
      <c r="C235" s="27">
        <v>2022048</v>
      </c>
      <c r="D235" s="27" t="s">
        <v>678</v>
      </c>
      <c r="E235" s="44" t="s">
        <v>1769</v>
      </c>
      <c r="F235" s="45" t="s">
        <v>2811</v>
      </c>
    </row>
    <row r="236" s="36" customFormat="1" ht="26.1" customHeight="1" spans="1:6">
      <c r="A236" s="27">
        <v>234</v>
      </c>
      <c r="B236" s="27" t="s">
        <v>3246</v>
      </c>
      <c r="C236" s="27">
        <v>2022044</v>
      </c>
      <c r="D236" s="27" t="s">
        <v>678</v>
      </c>
      <c r="E236" s="44" t="s">
        <v>3247</v>
      </c>
      <c r="F236" s="45" t="s">
        <v>2811</v>
      </c>
    </row>
    <row r="237" s="36" customFormat="1" ht="26.1" customHeight="1" spans="1:6">
      <c r="A237" s="27">
        <v>235</v>
      </c>
      <c r="B237" s="27" t="s">
        <v>3248</v>
      </c>
      <c r="C237" s="27">
        <v>2022034</v>
      </c>
      <c r="D237" s="27" t="s">
        <v>678</v>
      </c>
      <c r="E237" s="44" t="s">
        <v>3249</v>
      </c>
      <c r="F237" s="45" t="s">
        <v>2811</v>
      </c>
    </row>
    <row r="238" s="36" customFormat="1" ht="26.1" customHeight="1" spans="1:6">
      <c r="A238" s="27">
        <v>236</v>
      </c>
      <c r="B238" s="27" t="s">
        <v>3250</v>
      </c>
      <c r="C238" s="27">
        <v>2022033</v>
      </c>
      <c r="D238" s="27" t="s">
        <v>8</v>
      </c>
      <c r="E238" s="44" t="s">
        <v>3251</v>
      </c>
      <c r="F238" s="45" t="s">
        <v>2811</v>
      </c>
    </row>
    <row r="239" s="36" customFormat="1" ht="26.1" customHeight="1" spans="1:6">
      <c r="A239" s="27">
        <v>237</v>
      </c>
      <c r="B239" s="27" t="s">
        <v>3252</v>
      </c>
      <c r="C239" s="27">
        <v>2022033</v>
      </c>
      <c r="D239" s="27" t="s">
        <v>8</v>
      </c>
      <c r="E239" s="44" t="s">
        <v>3253</v>
      </c>
      <c r="F239" s="45" t="s">
        <v>2811</v>
      </c>
    </row>
    <row r="240" s="36" customFormat="1" ht="26.1" customHeight="1" spans="1:6">
      <c r="A240" s="27">
        <v>238</v>
      </c>
      <c r="B240" s="27" t="s">
        <v>3254</v>
      </c>
      <c r="C240" s="27">
        <v>2022049</v>
      </c>
      <c r="D240" s="27" t="s">
        <v>8</v>
      </c>
      <c r="E240" s="44" t="s">
        <v>3255</v>
      </c>
      <c r="F240" s="45" t="s">
        <v>2811</v>
      </c>
    </row>
    <row r="241" s="36" customFormat="1" ht="26.1" customHeight="1" spans="1:6">
      <c r="A241" s="27">
        <v>239</v>
      </c>
      <c r="B241" s="27" t="s">
        <v>3256</v>
      </c>
      <c r="C241" s="27">
        <v>2022049</v>
      </c>
      <c r="D241" s="27" t="s">
        <v>8</v>
      </c>
      <c r="E241" s="44" t="s">
        <v>3257</v>
      </c>
      <c r="F241" s="45" t="s">
        <v>2811</v>
      </c>
    </row>
    <row r="242" s="36" customFormat="1" ht="26.1" customHeight="1" spans="1:6">
      <c r="A242" s="27">
        <v>240</v>
      </c>
      <c r="B242" s="27" t="s">
        <v>3258</v>
      </c>
      <c r="C242" s="27">
        <v>2022036</v>
      </c>
      <c r="D242" s="27" t="s">
        <v>678</v>
      </c>
      <c r="E242" s="44" t="s">
        <v>2988</v>
      </c>
      <c r="F242" s="45" t="s">
        <v>2811</v>
      </c>
    </row>
    <row r="243" s="36" customFormat="1" ht="26.1" customHeight="1" spans="1:6">
      <c r="A243" s="27">
        <v>241</v>
      </c>
      <c r="B243" s="27" t="s">
        <v>3259</v>
      </c>
      <c r="C243" s="27">
        <v>2022035</v>
      </c>
      <c r="D243" s="27" t="s">
        <v>678</v>
      </c>
      <c r="E243" s="44" t="s">
        <v>3260</v>
      </c>
      <c r="F243" s="45" t="s">
        <v>2811</v>
      </c>
    </row>
    <row r="244" s="36" customFormat="1" ht="26.1" customHeight="1" spans="1:6">
      <c r="A244" s="27">
        <v>242</v>
      </c>
      <c r="B244" s="27" t="s">
        <v>3261</v>
      </c>
      <c r="C244" s="27">
        <v>2022035</v>
      </c>
      <c r="D244" s="27" t="s">
        <v>678</v>
      </c>
      <c r="E244" s="44" t="s">
        <v>3161</v>
      </c>
      <c r="F244" s="45" t="s">
        <v>2811</v>
      </c>
    </row>
    <row r="245" s="36" customFormat="1" ht="26.1" customHeight="1" spans="1:6">
      <c r="A245" s="27">
        <v>243</v>
      </c>
      <c r="B245" s="27" t="s">
        <v>3262</v>
      </c>
      <c r="C245" s="27">
        <v>2022038</v>
      </c>
      <c r="D245" s="27" t="s">
        <v>678</v>
      </c>
      <c r="E245" s="44" t="s">
        <v>3263</v>
      </c>
      <c r="F245" s="45" t="s">
        <v>2811</v>
      </c>
    </row>
    <row r="246" s="36" customFormat="1" ht="26.1" customHeight="1" spans="1:6">
      <c r="A246" s="27">
        <v>244</v>
      </c>
      <c r="B246" s="27" t="s">
        <v>3264</v>
      </c>
      <c r="C246" s="27">
        <v>2022044</v>
      </c>
      <c r="D246" s="27" t="s">
        <v>678</v>
      </c>
      <c r="E246" s="44" t="s">
        <v>3265</v>
      </c>
      <c r="F246" s="45" t="s">
        <v>2811</v>
      </c>
    </row>
    <row r="247" s="36" customFormat="1" ht="26.1" customHeight="1" spans="1:6">
      <c r="A247" s="27">
        <v>245</v>
      </c>
      <c r="B247" s="27" t="s">
        <v>3266</v>
      </c>
      <c r="C247" s="27">
        <v>2022043</v>
      </c>
      <c r="D247" s="27" t="s">
        <v>678</v>
      </c>
      <c r="E247" s="44" t="s">
        <v>3267</v>
      </c>
      <c r="F247" s="45" t="s">
        <v>2811</v>
      </c>
    </row>
    <row r="248" s="36" customFormat="1" ht="26.1" customHeight="1" spans="1:6">
      <c r="A248" s="27">
        <v>246</v>
      </c>
      <c r="B248" s="27" t="s">
        <v>3268</v>
      </c>
      <c r="C248" s="27">
        <v>2022040</v>
      </c>
      <c r="D248" s="27" t="s">
        <v>8</v>
      </c>
      <c r="E248" s="44" t="s">
        <v>3269</v>
      </c>
      <c r="F248" s="45" t="s">
        <v>2811</v>
      </c>
    </row>
    <row r="249" s="36" customFormat="1" ht="26.1" customHeight="1" spans="1:6">
      <c r="A249" s="27">
        <v>247</v>
      </c>
      <c r="B249" s="27" t="s">
        <v>3270</v>
      </c>
      <c r="C249" s="27">
        <v>2022036</v>
      </c>
      <c r="D249" s="27" t="s">
        <v>678</v>
      </c>
      <c r="E249" s="44" t="s">
        <v>3271</v>
      </c>
      <c r="F249" s="45" t="s">
        <v>2811</v>
      </c>
    </row>
    <row r="250" s="36" customFormat="1" ht="26.1" customHeight="1" spans="1:6">
      <c r="A250" s="27">
        <v>248</v>
      </c>
      <c r="B250" s="27" t="s">
        <v>3272</v>
      </c>
      <c r="C250" s="27">
        <v>2022041</v>
      </c>
      <c r="D250" s="27" t="s">
        <v>678</v>
      </c>
      <c r="E250" s="44" t="s">
        <v>852</v>
      </c>
      <c r="F250" s="45" t="s">
        <v>2811</v>
      </c>
    </row>
    <row r="251" s="36" customFormat="1" ht="26.1" customHeight="1" spans="1:6">
      <c r="A251" s="27">
        <v>249</v>
      </c>
      <c r="B251" s="27" t="s">
        <v>3273</v>
      </c>
      <c r="C251" s="27">
        <v>2022049</v>
      </c>
      <c r="D251" s="27" t="s">
        <v>8</v>
      </c>
      <c r="E251" s="44" t="s">
        <v>3274</v>
      </c>
      <c r="F251" s="45" t="s">
        <v>2811</v>
      </c>
    </row>
    <row r="252" s="36" customFormat="1" ht="26.1" customHeight="1" spans="1:6">
      <c r="A252" s="27">
        <v>250</v>
      </c>
      <c r="B252" s="27" t="s">
        <v>3275</v>
      </c>
      <c r="C252" s="27">
        <v>2022041</v>
      </c>
      <c r="D252" s="27" t="s">
        <v>678</v>
      </c>
      <c r="E252" s="44" t="s">
        <v>3276</v>
      </c>
      <c r="F252" s="45" t="s">
        <v>2811</v>
      </c>
    </row>
    <row r="253" s="36" customFormat="1" ht="26.1" customHeight="1" spans="1:6">
      <c r="A253" s="27">
        <v>251</v>
      </c>
      <c r="B253" s="27" t="s">
        <v>3277</v>
      </c>
      <c r="C253" s="27">
        <v>2022034</v>
      </c>
      <c r="D253" s="27" t="s">
        <v>678</v>
      </c>
      <c r="E253" s="44" t="s">
        <v>3278</v>
      </c>
      <c r="F253" s="45" t="s">
        <v>2811</v>
      </c>
    </row>
    <row r="254" s="36" customFormat="1" ht="26.1" customHeight="1" spans="1:6">
      <c r="A254" s="27">
        <v>252</v>
      </c>
      <c r="B254" s="27" t="s">
        <v>3279</v>
      </c>
      <c r="C254" s="27">
        <v>2022041</v>
      </c>
      <c r="D254" s="27" t="s">
        <v>678</v>
      </c>
      <c r="E254" s="44" t="s">
        <v>3280</v>
      </c>
      <c r="F254" s="45" t="s">
        <v>2811</v>
      </c>
    </row>
    <row r="255" s="36" customFormat="1" ht="26.1" customHeight="1" spans="1:6">
      <c r="A255" s="27">
        <v>253</v>
      </c>
      <c r="B255" s="27" t="s">
        <v>3281</v>
      </c>
      <c r="C255" s="27">
        <v>2022035</v>
      </c>
      <c r="D255" s="27" t="s">
        <v>678</v>
      </c>
      <c r="E255" s="44" t="s">
        <v>3282</v>
      </c>
      <c r="F255" s="45" t="s">
        <v>2811</v>
      </c>
    </row>
    <row r="256" s="36" customFormat="1" ht="26.1" customHeight="1" spans="1:6">
      <c r="A256" s="27">
        <v>254</v>
      </c>
      <c r="B256" s="27" t="s">
        <v>3283</v>
      </c>
      <c r="C256" s="27">
        <v>2022036</v>
      </c>
      <c r="D256" s="27" t="s">
        <v>678</v>
      </c>
      <c r="E256" s="44" t="s">
        <v>3284</v>
      </c>
      <c r="F256" s="45" t="s">
        <v>2811</v>
      </c>
    </row>
    <row r="257" s="36" customFormat="1" ht="26.1" customHeight="1" spans="1:6">
      <c r="A257" s="27">
        <v>255</v>
      </c>
      <c r="B257" s="27" t="s">
        <v>3285</v>
      </c>
      <c r="C257" s="27">
        <v>2022035</v>
      </c>
      <c r="D257" s="27" t="s">
        <v>678</v>
      </c>
      <c r="E257" s="44" t="s">
        <v>3286</v>
      </c>
      <c r="F257" s="45" t="s">
        <v>2811</v>
      </c>
    </row>
    <row r="258" s="36" customFormat="1" ht="26.1" customHeight="1" spans="1:6">
      <c r="A258" s="27">
        <v>256</v>
      </c>
      <c r="B258" s="27" t="s">
        <v>3287</v>
      </c>
      <c r="C258" s="27">
        <v>2022033</v>
      </c>
      <c r="D258" s="27" t="s">
        <v>8</v>
      </c>
      <c r="E258" s="44" t="s">
        <v>3288</v>
      </c>
      <c r="F258" s="45" t="s">
        <v>2811</v>
      </c>
    </row>
    <row r="259" s="36" customFormat="1" ht="26.1" customHeight="1" spans="1:6">
      <c r="A259" s="27">
        <v>257</v>
      </c>
      <c r="B259" s="27" t="s">
        <v>3289</v>
      </c>
      <c r="C259" s="27">
        <v>2022036</v>
      </c>
      <c r="D259" s="27" t="s">
        <v>678</v>
      </c>
      <c r="E259" s="44" t="s">
        <v>3161</v>
      </c>
      <c r="F259" s="45" t="s">
        <v>2811</v>
      </c>
    </row>
    <row r="260" s="36" customFormat="1" ht="26.1" customHeight="1" spans="1:6">
      <c r="A260" s="27">
        <v>258</v>
      </c>
      <c r="B260" s="27" t="s">
        <v>3290</v>
      </c>
      <c r="C260" s="27">
        <v>2022033</v>
      </c>
      <c r="D260" s="27" t="s">
        <v>8</v>
      </c>
      <c r="E260" s="44" t="s">
        <v>3291</v>
      </c>
      <c r="F260" s="45" t="s">
        <v>2811</v>
      </c>
    </row>
    <row r="261" s="36" customFormat="1" ht="26.1" customHeight="1" spans="1:6">
      <c r="A261" s="27">
        <v>259</v>
      </c>
      <c r="B261" s="27" t="s">
        <v>3292</v>
      </c>
      <c r="C261" s="27">
        <v>2022033</v>
      </c>
      <c r="D261" s="27" t="s">
        <v>8</v>
      </c>
      <c r="E261" s="44" t="s">
        <v>3293</v>
      </c>
      <c r="F261" s="45" t="s">
        <v>2811</v>
      </c>
    </row>
    <row r="262" s="36" customFormat="1" ht="26.1" customHeight="1" spans="1:6">
      <c r="A262" s="27">
        <v>260</v>
      </c>
      <c r="B262" s="27" t="s">
        <v>3294</v>
      </c>
      <c r="C262" s="27">
        <v>2022035</v>
      </c>
      <c r="D262" s="27" t="s">
        <v>678</v>
      </c>
      <c r="E262" s="44" t="s">
        <v>3015</v>
      </c>
      <c r="F262" s="45" t="s">
        <v>2811</v>
      </c>
    </row>
    <row r="263" s="36" customFormat="1" ht="26.1" customHeight="1" spans="1:6">
      <c r="A263" s="27">
        <v>261</v>
      </c>
      <c r="B263" s="27" t="s">
        <v>3295</v>
      </c>
      <c r="C263" s="27">
        <v>2022033</v>
      </c>
      <c r="D263" s="27" t="s">
        <v>8</v>
      </c>
      <c r="E263" s="44" t="s">
        <v>216</v>
      </c>
      <c r="F263" s="45" t="s">
        <v>2811</v>
      </c>
    </row>
    <row r="264" s="36" customFormat="1" ht="26.1" customHeight="1" spans="1:6">
      <c r="A264" s="27">
        <v>262</v>
      </c>
      <c r="B264" s="27" t="s">
        <v>3296</v>
      </c>
      <c r="C264" s="27">
        <v>2022035</v>
      </c>
      <c r="D264" s="27" t="s">
        <v>678</v>
      </c>
      <c r="E264" s="44" t="s">
        <v>2822</v>
      </c>
      <c r="F264" s="45" t="s">
        <v>2811</v>
      </c>
    </row>
    <row r="265" s="36" customFormat="1" ht="26.1" customHeight="1" spans="1:6">
      <c r="A265" s="27">
        <v>263</v>
      </c>
      <c r="B265" s="27" t="s">
        <v>3297</v>
      </c>
      <c r="C265" s="27">
        <v>2022033</v>
      </c>
      <c r="D265" s="27" t="s">
        <v>8</v>
      </c>
      <c r="E265" s="44" t="s">
        <v>3298</v>
      </c>
      <c r="F265" s="45" t="s">
        <v>2811</v>
      </c>
    </row>
    <row r="266" s="36" customFormat="1" ht="26.1" customHeight="1" spans="1:6">
      <c r="A266" s="27">
        <v>264</v>
      </c>
      <c r="B266" s="27" t="s">
        <v>3299</v>
      </c>
      <c r="C266" s="27">
        <v>2022034</v>
      </c>
      <c r="D266" s="27" t="s">
        <v>678</v>
      </c>
      <c r="E266" s="44" t="s">
        <v>2843</v>
      </c>
      <c r="F266" s="45" t="s">
        <v>2811</v>
      </c>
    </row>
    <row r="267" s="36" customFormat="1" ht="26.1" customHeight="1" spans="1:6">
      <c r="A267" s="27">
        <v>265</v>
      </c>
      <c r="B267" s="27" t="s">
        <v>3300</v>
      </c>
      <c r="C267" s="27">
        <v>2022033</v>
      </c>
      <c r="D267" s="27" t="s">
        <v>8</v>
      </c>
      <c r="E267" s="44" t="s">
        <v>3301</v>
      </c>
      <c r="F267" s="45" t="s">
        <v>2811</v>
      </c>
    </row>
    <row r="268" s="36" customFormat="1" ht="26.1" customHeight="1" spans="1:6">
      <c r="A268" s="27">
        <v>266</v>
      </c>
      <c r="B268" s="27" t="s">
        <v>3302</v>
      </c>
      <c r="C268" s="27">
        <v>2022047</v>
      </c>
      <c r="D268" s="27" t="s">
        <v>8</v>
      </c>
      <c r="E268" s="44" t="s">
        <v>3303</v>
      </c>
      <c r="F268" s="45" t="s">
        <v>2811</v>
      </c>
    </row>
    <row r="269" s="36" customFormat="1" ht="26.1" customHeight="1" spans="1:6">
      <c r="A269" s="27">
        <v>267</v>
      </c>
      <c r="B269" s="27" t="s">
        <v>3304</v>
      </c>
      <c r="C269" s="27">
        <v>2022041</v>
      </c>
      <c r="D269" s="27" t="s">
        <v>678</v>
      </c>
      <c r="E269" s="44" t="s">
        <v>3305</v>
      </c>
      <c r="F269" s="45" t="s">
        <v>2811</v>
      </c>
    </row>
    <row r="270" s="36" customFormat="1" ht="26.1" customHeight="1" spans="1:6">
      <c r="A270" s="27">
        <v>268</v>
      </c>
      <c r="B270" s="27" t="s">
        <v>3306</v>
      </c>
      <c r="C270" s="27">
        <v>2022033</v>
      </c>
      <c r="D270" s="27" t="s">
        <v>8</v>
      </c>
      <c r="E270" s="44" t="s">
        <v>2853</v>
      </c>
      <c r="F270" s="45" t="s">
        <v>2811</v>
      </c>
    </row>
    <row r="271" s="36" customFormat="1" ht="26.1" customHeight="1" spans="1:6">
      <c r="A271" s="27">
        <v>269</v>
      </c>
      <c r="B271" s="27" t="s">
        <v>3307</v>
      </c>
      <c r="C271" s="27">
        <v>2022033</v>
      </c>
      <c r="D271" s="27" t="s">
        <v>8</v>
      </c>
      <c r="E271" s="44" t="s">
        <v>3308</v>
      </c>
      <c r="F271" s="45" t="s">
        <v>2811</v>
      </c>
    </row>
    <row r="272" s="36" customFormat="1" ht="26.1" customHeight="1" spans="1:6">
      <c r="A272" s="27">
        <v>270</v>
      </c>
      <c r="B272" s="27" t="s">
        <v>3309</v>
      </c>
      <c r="C272" s="27">
        <v>2022034</v>
      </c>
      <c r="D272" s="27" t="s">
        <v>678</v>
      </c>
      <c r="E272" s="44" t="s">
        <v>3310</v>
      </c>
      <c r="F272" s="45" t="s">
        <v>2811</v>
      </c>
    </row>
    <row r="273" s="36" customFormat="1" ht="26.1" customHeight="1" spans="1:6">
      <c r="A273" s="27">
        <v>271</v>
      </c>
      <c r="B273" s="27" t="s">
        <v>3311</v>
      </c>
      <c r="C273" s="27">
        <v>2022047</v>
      </c>
      <c r="D273" s="27" t="s">
        <v>8</v>
      </c>
      <c r="E273" s="44" t="s">
        <v>3312</v>
      </c>
      <c r="F273" s="45" t="s">
        <v>2811</v>
      </c>
    </row>
    <row r="274" s="36" customFormat="1" ht="26.1" customHeight="1" spans="1:6">
      <c r="A274" s="27">
        <v>272</v>
      </c>
      <c r="B274" s="27" t="s">
        <v>3313</v>
      </c>
      <c r="C274" s="27">
        <v>2022036</v>
      </c>
      <c r="D274" s="27" t="s">
        <v>678</v>
      </c>
      <c r="E274" s="44" t="s">
        <v>3314</v>
      </c>
      <c r="F274" s="45" t="s">
        <v>2811</v>
      </c>
    </row>
    <row r="275" s="36" customFormat="1" ht="26.1" customHeight="1" spans="1:6">
      <c r="A275" s="27">
        <v>273</v>
      </c>
      <c r="B275" s="27" t="s">
        <v>3315</v>
      </c>
      <c r="C275" s="27">
        <v>2022033</v>
      </c>
      <c r="D275" s="27" t="s">
        <v>8</v>
      </c>
      <c r="E275" s="44" t="s">
        <v>3316</v>
      </c>
      <c r="F275" s="45" t="s">
        <v>2811</v>
      </c>
    </row>
    <row r="276" s="36" customFormat="1" ht="26.1" customHeight="1" spans="1:6">
      <c r="A276" s="27">
        <v>274</v>
      </c>
      <c r="B276" s="27" t="s">
        <v>3317</v>
      </c>
      <c r="C276" s="27">
        <v>2022037</v>
      </c>
      <c r="D276" s="27" t="s">
        <v>678</v>
      </c>
      <c r="E276" s="44" t="s">
        <v>3318</v>
      </c>
      <c r="F276" s="45" t="s">
        <v>2811</v>
      </c>
    </row>
    <row r="277" s="36" customFormat="1" ht="26.1" customHeight="1" spans="1:6">
      <c r="A277" s="27">
        <v>275</v>
      </c>
      <c r="B277" s="27" t="s">
        <v>3319</v>
      </c>
      <c r="C277" s="27">
        <v>2022033</v>
      </c>
      <c r="D277" s="27" t="s">
        <v>8</v>
      </c>
      <c r="E277" s="44" t="s">
        <v>3320</v>
      </c>
      <c r="F277" s="45" t="s">
        <v>2811</v>
      </c>
    </row>
    <row r="278" s="36" customFormat="1" ht="26.1" customHeight="1" spans="1:6">
      <c r="A278" s="27">
        <v>276</v>
      </c>
      <c r="B278" s="27" t="s">
        <v>3321</v>
      </c>
      <c r="C278" s="27">
        <v>2022034</v>
      </c>
      <c r="D278" s="27" t="s">
        <v>678</v>
      </c>
      <c r="E278" s="44" t="s">
        <v>3322</v>
      </c>
      <c r="F278" s="45" t="s">
        <v>2811</v>
      </c>
    </row>
    <row r="279" s="36" customFormat="1" ht="26.1" customHeight="1" spans="1:6">
      <c r="A279" s="27">
        <v>277</v>
      </c>
      <c r="B279" s="27" t="s">
        <v>3323</v>
      </c>
      <c r="C279" s="27">
        <v>2022040</v>
      </c>
      <c r="D279" s="27" t="s">
        <v>8</v>
      </c>
      <c r="E279" s="44" t="s">
        <v>3324</v>
      </c>
      <c r="F279" s="45" t="s">
        <v>2811</v>
      </c>
    </row>
    <row r="280" s="36" customFormat="1" ht="26.1" customHeight="1" spans="1:6">
      <c r="A280" s="27">
        <v>278</v>
      </c>
      <c r="B280" s="27" t="s">
        <v>3325</v>
      </c>
      <c r="C280" s="27">
        <v>2022042</v>
      </c>
      <c r="D280" s="27" t="s">
        <v>678</v>
      </c>
      <c r="E280" s="44" t="s">
        <v>3326</v>
      </c>
      <c r="F280" s="45" t="s">
        <v>2811</v>
      </c>
    </row>
    <row r="281" s="36" customFormat="1" ht="26.1" customHeight="1" spans="1:6">
      <c r="A281" s="27">
        <v>279</v>
      </c>
      <c r="B281" s="27" t="s">
        <v>3327</v>
      </c>
      <c r="C281" s="27">
        <v>2022034</v>
      </c>
      <c r="D281" s="27" t="s">
        <v>678</v>
      </c>
      <c r="E281" s="44" t="s">
        <v>3328</v>
      </c>
      <c r="F281" s="45" t="s">
        <v>2811</v>
      </c>
    </row>
    <row r="282" s="36" customFormat="1" ht="26.1" customHeight="1" spans="1:6">
      <c r="A282" s="27">
        <v>280</v>
      </c>
      <c r="B282" s="27" t="s">
        <v>3329</v>
      </c>
      <c r="C282" s="27">
        <v>2022042</v>
      </c>
      <c r="D282" s="27" t="s">
        <v>678</v>
      </c>
      <c r="E282" s="44" t="s">
        <v>3330</v>
      </c>
      <c r="F282" s="45" t="s">
        <v>2811</v>
      </c>
    </row>
    <row r="283" s="36" customFormat="1" ht="26.1" customHeight="1" spans="1:6">
      <c r="A283" s="27">
        <v>281</v>
      </c>
      <c r="B283" s="27" t="s">
        <v>3331</v>
      </c>
      <c r="C283" s="27">
        <v>2022049</v>
      </c>
      <c r="D283" s="27" t="s">
        <v>8</v>
      </c>
      <c r="E283" s="44" t="s">
        <v>3332</v>
      </c>
      <c r="F283" s="45" t="s">
        <v>2811</v>
      </c>
    </row>
    <row r="284" s="36" customFormat="1" ht="26.1" customHeight="1" spans="1:6">
      <c r="A284" s="27">
        <v>282</v>
      </c>
      <c r="B284" s="27" t="s">
        <v>3333</v>
      </c>
      <c r="C284" s="27">
        <v>2022033</v>
      </c>
      <c r="D284" s="27" t="s">
        <v>8</v>
      </c>
      <c r="E284" s="44" t="s">
        <v>3334</v>
      </c>
      <c r="F284" s="45" t="s">
        <v>2811</v>
      </c>
    </row>
    <row r="285" s="36" customFormat="1" ht="26.1" customHeight="1" spans="1:6">
      <c r="A285" s="27">
        <v>283</v>
      </c>
      <c r="B285" s="27" t="s">
        <v>3335</v>
      </c>
      <c r="C285" s="27">
        <v>2022047</v>
      </c>
      <c r="D285" s="27" t="s">
        <v>8</v>
      </c>
      <c r="E285" s="44" t="s">
        <v>2853</v>
      </c>
      <c r="F285" s="45" t="s">
        <v>2811</v>
      </c>
    </row>
    <row r="286" s="36" customFormat="1" ht="26.1" customHeight="1" spans="1:6">
      <c r="A286" s="27">
        <v>284</v>
      </c>
      <c r="B286" s="27" t="s">
        <v>3336</v>
      </c>
      <c r="C286" s="27">
        <v>2022033</v>
      </c>
      <c r="D286" s="27" t="s">
        <v>8</v>
      </c>
      <c r="E286" s="44" t="s">
        <v>3337</v>
      </c>
      <c r="F286" s="45" t="s">
        <v>2811</v>
      </c>
    </row>
    <row r="287" s="36" customFormat="1" ht="26.1" customHeight="1" spans="1:6">
      <c r="A287" s="27">
        <v>285</v>
      </c>
      <c r="B287" s="27" t="s">
        <v>3338</v>
      </c>
      <c r="C287" s="27">
        <v>2022033</v>
      </c>
      <c r="D287" s="27" t="s">
        <v>8</v>
      </c>
      <c r="E287" s="44" t="s">
        <v>3339</v>
      </c>
      <c r="F287" s="45" t="s">
        <v>2811</v>
      </c>
    </row>
    <row r="288" s="36" customFormat="1" ht="26.1" customHeight="1" spans="1:6">
      <c r="A288" s="27">
        <v>286</v>
      </c>
      <c r="B288" s="27" t="s">
        <v>885</v>
      </c>
      <c r="C288" s="27">
        <v>2022033</v>
      </c>
      <c r="D288" s="27" t="s">
        <v>8</v>
      </c>
      <c r="E288" s="44" t="s">
        <v>3340</v>
      </c>
      <c r="F288" s="45" t="s">
        <v>2811</v>
      </c>
    </row>
    <row r="289" s="36" customFormat="1" ht="26.1" customHeight="1" spans="1:6">
      <c r="A289" s="27">
        <v>287</v>
      </c>
      <c r="B289" s="27" t="s">
        <v>3341</v>
      </c>
      <c r="C289" s="27">
        <v>2022033</v>
      </c>
      <c r="D289" s="27" t="s">
        <v>8</v>
      </c>
      <c r="E289" s="44" t="s">
        <v>3342</v>
      </c>
      <c r="F289" s="45" t="s">
        <v>2811</v>
      </c>
    </row>
    <row r="290" s="36" customFormat="1" ht="26.1" customHeight="1" spans="1:6">
      <c r="A290" s="27">
        <v>288</v>
      </c>
      <c r="B290" s="27" t="s">
        <v>3343</v>
      </c>
      <c r="C290" s="27">
        <v>2022033</v>
      </c>
      <c r="D290" s="27" t="s">
        <v>8</v>
      </c>
      <c r="E290" s="44" t="s">
        <v>3344</v>
      </c>
      <c r="F290" s="45" t="s">
        <v>2811</v>
      </c>
    </row>
    <row r="291" s="36" customFormat="1" ht="26.1" customHeight="1" spans="1:6">
      <c r="A291" s="27">
        <v>289</v>
      </c>
      <c r="B291" s="27" t="s">
        <v>3345</v>
      </c>
      <c r="C291" s="27">
        <v>2022033</v>
      </c>
      <c r="D291" s="27" t="s">
        <v>8</v>
      </c>
      <c r="E291" s="44" t="s">
        <v>3346</v>
      </c>
      <c r="F291" s="45" t="s">
        <v>2811</v>
      </c>
    </row>
    <row r="292" s="36" customFormat="1" ht="26.1" customHeight="1" spans="1:6">
      <c r="A292" s="27">
        <v>290</v>
      </c>
      <c r="B292" s="27" t="s">
        <v>3347</v>
      </c>
      <c r="C292" s="27">
        <v>2022034</v>
      </c>
      <c r="D292" s="27" t="s">
        <v>678</v>
      </c>
      <c r="E292" s="44" t="s">
        <v>3348</v>
      </c>
      <c r="F292" s="45" t="s">
        <v>2811</v>
      </c>
    </row>
    <row r="293" s="36" customFormat="1" ht="26.1" customHeight="1" spans="1:6">
      <c r="A293" s="27">
        <v>291</v>
      </c>
      <c r="B293" s="27" t="s">
        <v>3349</v>
      </c>
      <c r="C293" s="27">
        <v>2022033</v>
      </c>
      <c r="D293" s="27" t="s">
        <v>8</v>
      </c>
      <c r="E293" s="44" t="s">
        <v>3350</v>
      </c>
      <c r="F293" s="45" t="s">
        <v>2811</v>
      </c>
    </row>
    <row r="294" s="36" customFormat="1" ht="26.1" customHeight="1" spans="1:6">
      <c r="A294" s="27">
        <v>292</v>
      </c>
      <c r="B294" s="27" t="s">
        <v>3351</v>
      </c>
      <c r="C294" s="27">
        <v>2022033</v>
      </c>
      <c r="D294" s="27" t="s">
        <v>8</v>
      </c>
      <c r="E294" s="44" t="s">
        <v>2891</v>
      </c>
      <c r="F294" s="45" t="s">
        <v>2811</v>
      </c>
    </row>
    <row r="295" s="36" customFormat="1" ht="26.1" customHeight="1" spans="1:6">
      <c r="A295" s="27">
        <v>293</v>
      </c>
      <c r="B295" s="27" t="s">
        <v>3352</v>
      </c>
      <c r="C295" s="27">
        <v>2022035</v>
      </c>
      <c r="D295" s="27" t="s">
        <v>678</v>
      </c>
      <c r="E295" s="44" t="s">
        <v>3353</v>
      </c>
      <c r="F295" s="45" t="s">
        <v>2811</v>
      </c>
    </row>
    <row r="296" s="36" customFormat="1" ht="26.1" customHeight="1" spans="1:6">
      <c r="A296" s="27">
        <v>294</v>
      </c>
      <c r="B296" s="27" t="s">
        <v>3354</v>
      </c>
      <c r="C296" s="27">
        <v>2022034</v>
      </c>
      <c r="D296" s="27" t="s">
        <v>678</v>
      </c>
      <c r="E296" s="44" t="s">
        <v>3355</v>
      </c>
      <c r="F296" s="45" t="s">
        <v>2811</v>
      </c>
    </row>
    <row r="297" s="36" customFormat="1" ht="26.1" customHeight="1" spans="1:6">
      <c r="A297" s="27">
        <v>295</v>
      </c>
      <c r="B297" s="27" t="s">
        <v>3356</v>
      </c>
      <c r="C297" s="27">
        <v>2022037</v>
      </c>
      <c r="D297" s="27" t="s">
        <v>678</v>
      </c>
      <c r="E297" s="44" t="s">
        <v>3357</v>
      </c>
      <c r="F297" s="45" t="s">
        <v>2811</v>
      </c>
    </row>
    <row r="298" s="36" customFormat="1" ht="26.1" customHeight="1" spans="1:6">
      <c r="A298" s="27">
        <v>296</v>
      </c>
      <c r="B298" s="27" t="s">
        <v>3358</v>
      </c>
      <c r="C298" s="27">
        <v>2022039</v>
      </c>
      <c r="D298" s="27" t="s">
        <v>678</v>
      </c>
      <c r="E298" s="44" t="s">
        <v>3359</v>
      </c>
      <c r="F298" s="45" t="s">
        <v>2811</v>
      </c>
    </row>
    <row r="299" s="36" customFormat="1" ht="26.1" customHeight="1" spans="1:6">
      <c r="A299" s="27">
        <v>297</v>
      </c>
      <c r="B299" s="27" t="s">
        <v>3360</v>
      </c>
      <c r="C299" s="27">
        <v>2022034</v>
      </c>
      <c r="D299" s="27" t="s">
        <v>678</v>
      </c>
      <c r="E299" s="44" t="s">
        <v>177</v>
      </c>
      <c r="F299" s="45" t="s">
        <v>2811</v>
      </c>
    </row>
    <row r="300" s="36" customFormat="1" ht="26.1" customHeight="1" spans="1:6">
      <c r="A300" s="27">
        <v>298</v>
      </c>
      <c r="B300" s="27" t="s">
        <v>3361</v>
      </c>
      <c r="C300" s="27">
        <v>2022047</v>
      </c>
      <c r="D300" s="27" t="s">
        <v>8</v>
      </c>
      <c r="E300" s="44" t="s">
        <v>3362</v>
      </c>
      <c r="F300" s="45" t="s">
        <v>2811</v>
      </c>
    </row>
    <row r="301" s="36" customFormat="1" ht="26.1" customHeight="1" spans="1:6">
      <c r="A301" s="27">
        <v>299</v>
      </c>
      <c r="B301" s="27" t="s">
        <v>34</v>
      </c>
      <c r="C301" s="27">
        <v>2022033</v>
      </c>
      <c r="D301" s="27" t="s">
        <v>8</v>
      </c>
      <c r="E301" s="44" t="s">
        <v>3363</v>
      </c>
      <c r="F301" s="45" t="s">
        <v>2811</v>
      </c>
    </row>
    <row r="302" s="36" customFormat="1" ht="26.1" customHeight="1" spans="1:6">
      <c r="A302" s="27">
        <v>300</v>
      </c>
      <c r="B302" s="27" t="s">
        <v>3364</v>
      </c>
      <c r="C302" s="27">
        <v>2022036</v>
      </c>
      <c r="D302" s="27" t="s">
        <v>678</v>
      </c>
      <c r="E302" s="44" t="s">
        <v>3365</v>
      </c>
      <c r="F302" s="45" t="s">
        <v>2811</v>
      </c>
    </row>
    <row r="303" s="36" customFormat="1" ht="26.1" customHeight="1" spans="1:6">
      <c r="A303" s="27">
        <v>301</v>
      </c>
      <c r="B303" s="27" t="s">
        <v>3366</v>
      </c>
      <c r="C303" s="27">
        <v>2022037</v>
      </c>
      <c r="D303" s="27" t="s">
        <v>678</v>
      </c>
      <c r="E303" s="44" t="s">
        <v>2913</v>
      </c>
      <c r="F303" s="45" t="s">
        <v>2811</v>
      </c>
    </row>
    <row r="304" s="36" customFormat="1" ht="26.1" customHeight="1" spans="1:6">
      <c r="A304" s="27">
        <v>302</v>
      </c>
      <c r="B304" s="27" t="s">
        <v>3367</v>
      </c>
      <c r="C304" s="27">
        <v>2022033</v>
      </c>
      <c r="D304" s="27" t="s">
        <v>8</v>
      </c>
      <c r="E304" s="44" t="s">
        <v>3368</v>
      </c>
      <c r="F304" s="45" t="s">
        <v>2811</v>
      </c>
    </row>
    <row r="305" s="36" customFormat="1" ht="26.1" customHeight="1" spans="1:6">
      <c r="A305" s="27">
        <v>303</v>
      </c>
      <c r="B305" s="27" t="s">
        <v>3369</v>
      </c>
      <c r="C305" s="27">
        <v>2022033</v>
      </c>
      <c r="D305" s="27" t="s">
        <v>8</v>
      </c>
      <c r="E305" s="44" t="s">
        <v>3170</v>
      </c>
      <c r="F305" s="45" t="s">
        <v>2811</v>
      </c>
    </row>
    <row r="306" s="36" customFormat="1" ht="26.1" customHeight="1" spans="1:6">
      <c r="A306" s="27">
        <v>304</v>
      </c>
      <c r="B306" s="27" t="s">
        <v>3370</v>
      </c>
      <c r="C306" s="27">
        <v>2022043</v>
      </c>
      <c r="D306" s="27" t="s">
        <v>678</v>
      </c>
      <c r="E306" s="44" t="s">
        <v>3193</v>
      </c>
      <c r="F306" s="45" t="s">
        <v>2811</v>
      </c>
    </row>
    <row r="307" s="36" customFormat="1" ht="26.1" customHeight="1" spans="1:6">
      <c r="A307" s="27">
        <v>305</v>
      </c>
      <c r="B307" s="27" t="s">
        <v>3371</v>
      </c>
      <c r="C307" s="27">
        <v>2022035</v>
      </c>
      <c r="D307" s="27" t="s">
        <v>678</v>
      </c>
      <c r="E307" s="44" t="s">
        <v>3372</v>
      </c>
      <c r="F307" s="45" t="s">
        <v>2811</v>
      </c>
    </row>
    <row r="308" s="36" customFormat="1" ht="26.1" customHeight="1" spans="1:6">
      <c r="A308" s="27">
        <v>306</v>
      </c>
      <c r="B308" s="27" t="s">
        <v>3373</v>
      </c>
      <c r="C308" s="27">
        <v>2022036</v>
      </c>
      <c r="D308" s="27" t="s">
        <v>678</v>
      </c>
      <c r="E308" s="44" t="s">
        <v>3374</v>
      </c>
      <c r="F308" s="45" t="s">
        <v>2811</v>
      </c>
    </row>
    <row r="309" s="36" customFormat="1" ht="26.1" customHeight="1" spans="1:6">
      <c r="A309" s="27">
        <v>307</v>
      </c>
      <c r="B309" s="27" t="s">
        <v>3375</v>
      </c>
      <c r="C309" s="27">
        <v>2022033</v>
      </c>
      <c r="D309" s="27" t="s">
        <v>8</v>
      </c>
      <c r="E309" s="44" t="s">
        <v>3027</v>
      </c>
      <c r="F309" s="45" t="s">
        <v>2811</v>
      </c>
    </row>
    <row r="310" s="36" customFormat="1" ht="26.1" customHeight="1" spans="1:6">
      <c r="A310" s="27">
        <v>308</v>
      </c>
      <c r="B310" s="27" t="s">
        <v>3376</v>
      </c>
      <c r="C310" s="27">
        <v>2022036</v>
      </c>
      <c r="D310" s="27" t="s">
        <v>678</v>
      </c>
      <c r="E310" s="44" t="s">
        <v>3072</v>
      </c>
      <c r="F310" s="45" t="s">
        <v>2811</v>
      </c>
    </row>
    <row r="311" s="36" customFormat="1" ht="26.1" customHeight="1" spans="1:6">
      <c r="A311" s="27">
        <v>309</v>
      </c>
      <c r="B311" s="27" t="s">
        <v>3272</v>
      </c>
      <c r="C311" s="27">
        <v>2022035</v>
      </c>
      <c r="D311" s="27" t="s">
        <v>678</v>
      </c>
      <c r="E311" s="44" t="s">
        <v>3377</v>
      </c>
      <c r="F311" s="45" t="s">
        <v>2811</v>
      </c>
    </row>
    <row r="312" s="36" customFormat="1" ht="26.1" customHeight="1" spans="1:6">
      <c r="A312" s="27">
        <v>310</v>
      </c>
      <c r="B312" s="27" t="s">
        <v>3378</v>
      </c>
      <c r="C312" s="27">
        <v>2022035</v>
      </c>
      <c r="D312" s="27" t="s">
        <v>678</v>
      </c>
      <c r="E312" s="44" t="s">
        <v>3271</v>
      </c>
      <c r="F312" s="45" t="s">
        <v>2811</v>
      </c>
    </row>
    <row r="313" s="36" customFormat="1" ht="26.1" customHeight="1" spans="1:6">
      <c r="A313" s="27">
        <v>311</v>
      </c>
      <c r="B313" s="27" t="s">
        <v>3379</v>
      </c>
      <c r="C313" s="27">
        <v>2022035</v>
      </c>
      <c r="D313" s="27" t="s">
        <v>678</v>
      </c>
      <c r="E313" s="44" t="s">
        <v>3021</v>
      </c>
      <c r="F313" s="45" t="s">
        <v>2811</v>
      </c>
    </row>
    <row r="314" s="36" customFormat="1" ht="26.1" customHeight="1" spans="1:6">
      <c r="A314" s="27">
        <v>312</v>
      </c>
      <c r="B314" s="27" t="s">
        <v>3380</v>
      </c>
      <c r="C314" s="27">
        <v>2022041</v>
      </c>
      <c r="D314" s="27" t="s">
        <v>678</v>
      </c>
      <c r="E314" s="44" t="s">
        <v>3280</v>
      </c>
      <c r="F314" s="45" t="s">
        <v>2811</v>
      </c>
    </row>
    <row r="315" s="36" customFormat="1" ht="26.1" customHeight="1" spans="1:6">
      <c r="A315" s="27">
        <v>313</v>
      </c>
      <c r="B315" s="27" t="s">
        <v>3381</v>
      </c>
      <c r="C315" s="27">
        <v>2022033</v>
      </c>
      <c r="D315" s="27" t="s">
        <v>8</v>
      </c>
      <c r="E315" s="44" t="s">
        <v>3382</v>
      </c>
      <c r="F315" s="45" t="s">
        <v>2811</v>
      </c>
    </row>
    <row r="316" s="36" customFormat="1" ht="26.1" customHeight="1" spans="1:6">
      <c r="A316" s="27">
        <v>314</v>
      </c>
      <c r="B316" s="27" t="s">
        <v>3383</v>
      </c>
      <c r="C316" s="27">
        <v>2022035</v>
      </c>
      <c r="D316" s="27" t="s">
        <v>678</v>
      </c>
      <c r="E316" s="44" t="s">
        <v>2946</v>
      </c>
      <c r="F316" s="45" t="s">
        <v>2811</v>
      </c>
    </row>
    <row r="317" s="36" customFormat="1" ht="26.1" customHeight="1" spans="1:6">
      <c r="A317" s="27">
        <v>315</v>
      </c>
      <c r="B317" s="27" t="s">
        <v>3384</v>
      </c>
      <c r="C317" s="27">
        <v>2022033</v>
      </c>
      <c r="D317" s="27" t="s">
        <v>8</v>
      </c>
      <c r="E317" s="44" t="s">
        <v>3385</v>
      </c>
      <c r="F317" s="45" t="s">
        <v>2811</v>
      </c>
    </row>
    <row r="318" s="36" customFormat="1" ht="26.1" customHeight="1" spans="1:6">
      <c r="A318" s="27">
        <v>316</v>
      </c>
      <c r="B318" s="27" t="s">
        <v>3386</v>
      </c>
      <c r="C318" s="27">
        <v>2022033</v>
      </c>
      <c r="D318" s="27" t="s">
        <v>8</v>
      </c>
      <c r="E318" s="44" t="s">
        <v>3387</v>
      </c>
      <c r="F318" s="45" t="s">
        <v>2811</v>
      </c>
    </row>
    <row r="319" s="36" customFormat="1" ht="26.1" customHeight="1" spans="1:6">
      <c r="A319" s="27">
        <v>317</v>
      </c>
      <c r="B319" s="27" t="s">
        <v>3388</v>
      </c>
      <c r="C319" s="27">
        <v>2022041</v>
      </c>
      <c r="D319" s="27" t="s">
        <v>678</v>
      </c>
      <c r="E319" s="44" t="s">
        <v>3305</v>
      </c>
      <c r="F319" s="45" t="s">
        <v>2811</v>
      </c>
    </row>
    <row r="320" s="36" customFormat="1" ht="26.1" customHeight="1" spans="1:6">
      <c r="A320" s="27">
        <v>318</v>
      </c>
      <c r="B320" s="27" t="s">
        <v>3389</v>
      </c>
      <c r="C320" s="27">
        <v>2022038</v>
      </c>
      <c r="D320" s="27" t="s">
        <v>678</v>
      </c>
      <c r="E320" s="44" t="s">
        <v>3151</v>
      </c>
      <c r="F320" s="45" t="s">
        <v>2811</v>
      </c>
    </row>
    <row r="321" s="36" customFormat="1" ht="26.1" customHeight="1" spans="1:6">
      <c r="A321" s="27">
        <v>319</v>
      </c>
      <c r="B321" s="27" t="s">
        <v>3390</v>
      </c>
      <c r="C321" s="27">
        <v>2022033</v>
      </c>
      <c r="D321" s="27" t="s">
        <v>8</v>
      </c>
      <c r="E321" s="44" t="s">
        <v>3346</v>
      </c>
      <c r="F321" s="45" t="s">
        <v>2811</v>
      </c>
    </row>
    <row r="322" s="36" customFormat="1" ht="26.1" customHeight="1" spans="1:6">
      <c r="A322" s="27">
        <v>320</v>
      </c>
      <c r="B322" s="27" t="s">
        <v>3391</v>
      </c>
      <c r="C322" s="27">
        <v>2022042</v>
      </c>
      <c r="D322" s="27" t="s">
        <v>678</v>
      </c>
      <c r="E322" s="44" t="s">
        <v>3392</v>
      </c>
      <c r="F322" s="45" t="s">
        <v>2811</v>
      </c>
    </row>
    <row r="323" s="36" customFormat="1" ht="26.1" customHeight="1" spans="1:6">
      <c r="A323" s="27">
        <v>321</v>
      </c>
      <c r="B323" s="27" t="s">
        <v>3393</v>
      </c>
      <c r="C323" s="27">
        <v>2022037</v>
      </c>
      <c r="D323" s="27" t="s">
        <v>678</v>
      </c>
      <c r="E323" s="44" t="s">
        <v>3394</v>
      </c>
      <c r="F323" s="45" t="s">
        <v>2811</v>
      </c>
    </row>
    <row r="324" s="36" customFormat="1" ht="26.1" customHeight="1" spans="1:6">
      <c r="A324" s="27">
        <v>322</v>
      </c>
      <c r="B324" s="27" t="s">
        <v>3395</v>
      </c>
      <c r="C324" s="27">
        <v>2022037</v>
      </c>
      <c r="D324" s="27" t="s">
        <v>678</v>
      </c>
      <c r="E324" s="44" t="s">
        <v>3396</v>
      </c>
      <c r="F324" s="45" t="s">
        <v>2811</v>
      </c>
    </row>
    <row r="325" s="36" customFormat="1" ht="26.1" customHeight="1" spans="1:6">
      <c r="A325" s="27">
        <v>323</v>
      </c>
      <c r="B325" s="27" t="s">
        <v>3397</v>
      </c>
      <c r="C325" s="27">
        <v>2022034</v>
      </c>
      <c r="D325" s="27" t="s">
        <v>678</v>
      </c>
      <c r="E325" s="44" t="s">
        <v>3398</v>
      </c>
      <c r="F325" s="45" t="s">
        <v>2811</v>
      </c>
    </row>
    <row r="326" s="36" customFormat="1" ht="26.1" customHeight="1" spans="1:6">
      <c r="A326" s="27">
        <v>324</v>
      </c>
      <c r="B326" s="27" t="s">
        <v>3399</v>
      </c>
      <c r="C326" s="27">
        <v>2022035</v>
      </c>
      <c r="D326" s="27" t="s">
        <v>678</v>
      </c>
      <c r="E326" s="44" t="s">
        <v>3118</v>
      </c>
      <c r="F326" s="45" t="s">
        <v>2811</v>
      </c>
    </row>
    <row r="327" s="36" customFormat="1" ht="26.1" customHeight="1" spans="1:6">
      <c r="A327" s="27">
        <v>325</v>
      </c>
      <c r="B327" s="27" t="s">
        <v>985</v>
      </c>
      <c r="C327" s="27">
        <v>2022035</v>
      </c>
      <c r="D327" s="27" t="s">
        <v>678</v>
      </c>
      <c r="E327" s="44" t="s">
        <v>3400</v>
      </c>
      <c r="F327" s="45" t="s">
        <v>2811</v>
      </c>
    </row>
    <row r="328" s="36" customFormat="1" ht="26.1" customHeight="1" spans="1:6">
      <c r="A328" s="27">
        <v>326</v>
      </c>
      <c r="B328" s="27" t="s">
        <v>3401</v>
      </c>
      <c r="C328" s="27">
        <v>2022034</v>
      </c>
      <c r="D328" s="27" t="s">
        <v>678</v>
      </c>
      <c r="E328" s="44" t="s">
        <v>3402</v>
      </c>
      <c r="F328" s="45" t="s">
        <v>2811</v>
      </c>
    </row>
    <row r="329" s="36" customFormat="1" ht="26.1" customHeight="1" spans="1:6">
      <c r="A329" s="27">
        <v>327</v>
      </c>
      <c r="B329" s="27" t="s">
        <v>929</v>
      </c>
      <c r="C329" s="27">
        <v>2022035</v>
      </c>
      <c r="D329" s="27" t="s">
        <v>678</v>
      </c>
      <c r="E329" s="44" t="s">
        <v>2828</v>
      </c>
      <c r="F329" s="45" t="s">
        <v>2811</v>
      </c>
    </row>
    <row r="330" s="36" customFormat="1" ht="26.1" customHeight="1" spans="1:6">
      <c r="A330" s="27">
        <v>328</v>
      </c>
      <c r="B330" s="27" t="s">
        <v>3403</v>
      </c>
      <c r="C330" s="27">
        <v>2022036</v>
      </c>
      <c r="D330" s="27" t="s">
        <v>678</v>
      </c>
      <c r="E330" s="44" t="s">
        <v>3404</v>
      </c>
      <c r="F330" s="45" t="s">
        <v>2811</v>
      </c>
    </row>
    <row r="331" s="36" customFormat="1" ht="26.1" customHeight="1" spans="1:6">
      <c r="A331" s="27">
        <v>329</v>
      </c>
      <c r="B331" s="27" t="s">
        <v>3405</v>
      </c>
      <c r="C331" s="27">
        <v>2022033</v>
      </c>
      <c r="D331" s="27" t="s">
        <v>8</v>
      </c>
      <c r="E331" s="44" t="s">
        <v>3382</v>
      </c>
      <c r="F331" s="45" t="s">
        <v>2811</v>
      </c>
    </row>
    <row r="332" s="36" customFormat="1" ht="26.1" customHeight="1" spans="1:6">
      <c r="A332" s="27">
        <v>330</v>
      </c>
      <c r="B332" s="27" t="s">
        <v>3406</v>
      </c>
      <c r="C332" s="27">
        <v>2022045</v>
      </c>
      <c r="D332" s="27" t="s">
        <v>678</v>
      </c>
      <c r="E332" s="44" t="s">
        <v>3151</v>
      </c>
      <c r="F332" s="45" t="s">
        <v>2811</v>
      </c>
    </row>
    <row r="333" s="36" customFormat="1" ht="26.1" customHeight="1" spans="1:6">
      <c r="A333" s="27">
        <v>331</v>
      </c>
      <c r="B333" s="27" t="s">
        <v>3407</v>
      </c>
      <c r="C333" s="27">
        <v>2022033</v>
      </c>
      <c r="D333" s="27" t="s">
        <v>8</v>
      </c>
      <c r="E333" s="44" t="s">
        <v>3009</v>
      </c>
      <c r="F333" s="45" t="s">
        <v>2811</v>
      </c>
    </row>
    <row r="334" s="36" customFormat="1" ht="26.1" customHeight="1" spans="1:6">
      <c r="A334" s="27">
        <v>332</v>
      </c>
      <c r="B334" s="27" t="s">
        <v>3408</v>
      </c>
      <c r="C334" s="27">
        <v>2022035</v>
      </c>
      <c r="D334" s="27" t="s">
        <v>678</v>
      </c>
      <c r="E334" s="44" t="s">
        <v>3029</v>
      </c>
      <c r="F334" s="45" t="s">
        <v>2811</v>
      </c>
    </row>
    <row r="335" s="36" customFormat="1" ht="26.1" customHeight="1" spans="1:6">
      <c r="A335" s="27">
        <v>333</v>
      </c>
      <c r="B335" s="27" t="s">
        <v>3409</v>
      </c>
      <c r="C335" s="27">
        <v>2022048</v>
      </c>
      <c r="D335" s="27" t="s">
        <v>678</v>
      </c>
      <c r="E335" s="44" t="s">
        <v>3410</v>
      </c>
      <c r="F335" s="45" t="s">
        <v>2811</v>
      </c>
    </row>
    <row r="336" s="36" customFormat="1" ht="26.1" customHeight="1" spans="1:6">
      <c r="A336" s="27">
        <v>334</v>
      </c>
      <c r="B336" s="27" t="s">
        <v>3411</v>
      </c>
      <c r="C336" s="27">
        <v>2022033</v>
      </c>
      <c r="D336" s="27" t="s">
        <v>8</v>
      </c>
      <c r="E336" s="44" t="s">
        <v>3412</v>
      </c>
      <c r="F336" s="45" t="s">
        <v>2811</v>
      </c>
    </row>
    <row r="337" s="36" customFormat="1" ht="26.1" customHeight="1" spans="1:6">
      <c r="A337" s="27">
        <v>335</v>
      </c>
      <c r="B337" s="27" t="s">
        <v>3413</v>
      </c>
      <c r="C337" s="27">
        <v>2022034</v>
      </c>
      <c r="D337" s="27" t="s">
        <v>678</v>
      </c>
      <c r="E337" s="44" t="s">
        <v>2946</v>
      </c>
      <c r="F337" s="45" t="s">
        <v>2811</v>
      </c>
    </row>
    <row r="338" s="36" customFormat="1" ht="26.1" customHeight="1" spans="1:6">
      <c r="A338" s="27">
        <v>336</v>
      </c>
      <c r="B338" s="27" t="s">
        <v>3414</v>
      </c>
      <c r="C338" s="27">
        <v>2022041</v>
      </c>
      <c r="D338" s="27" t="s">
        <v>678</v>
      </c>
      <c r="E338" s="44" t="s">
        <v>2921</v>
      </c>
      <c r="F338" s="45" t="s">
        <v>2811</v>
      </c>
    </row>
    <row r="339" s="36" customFormat="1" ht="26.1" customHeight="1" spans="1:6">
      <c r="A339" s="27">
        <v>337</v>
      </c>
      <c r="B339" s="27" t="s">
        <v>3415</v>
      </c>
      <c r="C339" s="27">
        <v>2022037</v>
      </c>
      <c r="D339" s="27" t="s">
        <v>678</v>
      </c>
      <c r="E339" s="44" t="s">
        <v>3188</v>
      </c>
      <c r="F339" s="45" t="s">
        <v>2811</v>
      </c>
    </row>
    <row r="340" s="36" customFormat="1" ht="26.1" customHeight="1" spans="1:6">
      <c r="A340" s="27">
        <v>338</v>
      </c>
      <c r="B340" s="27" t="s">
        <v>3416</v>
      </c>
      <c r="C340" s="27">
        <v>2022041</v>
      </c>
      <c r="D340" s="27" t="s">
        <v>678</v>
      </c>
      <c r="E340" s="44" t="s">
        <v>3417</v>
      </c>
      <c r="F340" s="45" t="s">
        <v>2811</v>
      </c>
    </row>
    <row r="341" s="36" customFormat="1" ht="26.1" customHeight="1" spans="1:6">
      <c r="A341" s="27">
        <v>339</v>
      </c>
      <c r="B341" s="27" t="s">
        <v>3418</v>
      </c>
      <c r="C341" s="27">
        <v>2022041</v>
      </c>
      <c r="D341" s="27" t="s">
        <v>678</v>
      </c>
      <c r="E341" s="44" t="s">
        <v>2840</v>
      </c>
      <c r="F341" s="45" t="s">
        <v>2811</v>
      </c>
    </row>
    <row r="342" s="36" customFormat="1" ht="26.1" customHeight="1" spans="1:6">
      <c r="A342" s="27">
        <v>340</v>
      </c>
      <c r="B342" s="27" t="s">
        <v>3419</v>
      </c>
      <c r="C342" s="27">
        <v>2022033</v>
      </c>
      <c r="D342" s="27" t="s">
        <v>8</v>
      </c>
      <c r="E342" s="44" t="s">
        <v>3420</v>
      </c>
      <c r="F342" s="45" t="s">
        <v>2811</v>
      </c>
    </row>
    <row r="343" s="36" customFormat="1" ht="26.1" customHeight="1" spans="1:6">
      <c r="A343" s="27">
        <v>341</v>
      </c>
      <c r="B343" s="27" t="s">
        <v>3421</v>
      </c>
      <c r="C343" s="27">
        <v>2022040</v>
      </c>
      <c r="D343" s="27" t="s">
        <v>8</v>
      </c>
      <c r="E343" s="44" t="s">
        <v>3422</v>
      </c>
      <c r="F343" s="45" t="s">
        <v>2811</v>
      </c>
    </row>
    <row r="344" s="36" customFormat="1" ht="26.1" customHeight="1" spans="1:6">
      <c r="A344" s="27">
        <v>342</v>
      </c>
      <c r="B344" s="27" t="s">
        <v>3423</v>
      </c>
      <c r="C344" s="27">
        <v>2022033</v>
      </c>
      <c r="D344" s="27" t="s">
        <v>8</v>
      </c>
      <c r="E344" s="44" t="s">
        <v>3346</v>
      </c>
      <c r="F344" s="45" t="s">
        <v>2811</v>
      </c>
    </row>
    <row r="345" s="36" customFormat="1" ht="26.1" customHeight="1" spans="1:6">
      <c r="A345" s="27">
        <v>343</v>
      </c>
      <c r="B345" s="27" t="s">
        <v>3424</v>
      </c>
      <c r="C345" s="27">
        <v>2022035</v>
      </c>
      <c r="D345" s="27" t="s">
        <v>678</v>
      </c>
      <c r="E345" s="44" t="s">
        <v>3425</v>
      </c>
      <c r="F345" s="45" t="s">
        <v>2811</v>
      </c>
    </row>
    <row r="346" s="36" customFormat="1" ht="26.1" customHeight="1" spans="1:6">
      <c r="A346" s="27">
        <v>344</v>
      </c>
      <c r="B346" s="27" t="s">
        <v>3426</v>
      </c>
      <c r="C346" s="27">
        <v>2022037</v>
      </c>
      <c r="D346" s="27" t="s">
        <v>678</v>
      </c>
      <c r="E346" s="44" t="s">
        <v>3427</v>
      </c>
      <c r="F346" s="45" t="s">
        <v>2811</v>
      </c>
    </row>
    <row r="347" s="36" customFormat="1" ht="26.1" customHeight="1" spans="1:6">
      <c r="A347" s="27">
        <v>345</v>
      </c>
      <c r="B347" s="27" t="s">
        <v>3428</v>
      </c>
      <c r="C347" s="27">
        <v>2022041</v>
      </c>
      <c r="D347" s="27" t="s">
        <v>678</v>
      </c>
      <c r="E347" s="44" t="s">
        <v>3429</v>
      </c>
      <c r="F347" s="45" t="s">
        <v>2811</v>
      </c>
    </row>
    <row r="348" s="36" customFormat="1" ht="26.1" customHeight="1" spans="1:6">
      <c r="A348" s="27">
        <v>346</v>
      </c>
      <c r="B348" s="27" t="s">
        <v>3430</v>
      </c>
      <c r="C348" s="27">
        <v>2022037</v>
      </c>
      <c r="D348" s="27" t="s">
        <v>678</v>
      </c>
      <c r="E348" s="44" t="s">
        <v>3195</v>
      </c>
      <c r="F348" s="45" t="s">
        <v>2811</v>
      </c>
    </row>
    <row r="349" s="36" customFormat="1" ht="26.1" customHeight="1" spans="1:6">
      <c r="A349" s="27">
        <v>347</v>
      </c>
      <c r="B349" s="27" t="s">
        <v>3431</v>
      </c>
      <c r="C349" s="27">
        <v>2022045</v>
      </c>
      <c r="D349" s="27" t="s">
        <v>678</v>
      </c>
      <c r="E349" s="44" t="s">
        <v>2874</v>
      </c>
      <c r="F349" s="45" t="s">
        <v>2811</v>
      </c>
    </row>
    <row r="350" s="36" customFormat="1" ht="26.1" customHeight="1" spans="1:6">
      <c r="A350" s="27">
        <v>348</v>
      </c>
      <c r="B350" s="27" t="s">
        <v>3432</v>
      </c>
      <c r="C350" s="27">
        <v>2022037</v>
      </c>
      <c r="D350" s="27" t="s">
        <v>678</v>
      </c>
      <c r="E350" s="44" t="s">
        <v>3433</v>
      </c>
      <c r="F350" s="45" t="s">
        <v>2811</v>
      </c>
    </row>
    <row r="351" s="36" customFormat="1" ht="26.1" customHeight="1" spans="1:6">
      <c r="A351" s="27">
        <v>349</v>
      </c>
      <c r="B351" s="27" t="s">
        <v>3434</v>
      </c>
      <c r="C351" s="27">
        <v>2022033</v>
      </c>
      <c r="D351" s="27" t="s">
        <v>8</v>
      </c>
      <c r="E351" s="44" t="s">
        <v>3435</v>
      </c>
      <c r="F351" s="45" t="s">
        <v>2811</v>
      </c>
    </row>
    <row r="352" s="36" customFormat="1" ht="26.1" customHeight="1" spans="1:6">
      <c r="A352" s="27">
        <v>350</v>
      </c>
      <c r="B352" s="27" t="s">
        <v>3436</v>
      </c>
      <c r="C352" s="27">
        <v>2022033</v>
      </c>
      <c r="D352" s="27" t="s">
        <v>8</v>
      </c>
      <c r="E352" s="44" t="s">
        <v>3298</v>
      </c>
      <c r="F352" s="45" t="s">
        <v>2811</v>
      </c>
    </row>
    <row r="353" s="36" customFormat="1" ht="26.1" customHeight="1" spans="1:6">
      <c r="A353" s="27">
        <v>351</v>
      </c>
      <c r="B353" s="27" t="s">
        <v>3437</v>
      </c>
      <c r="C353" s="27">
        <v>2022036</v>
      </c>
      <c r="D353" s="27" t="s">
        <v>678</v>
      </c>
      <c r="E353" s="44" t="s">
        <v>3438</v>
      </c>
      <c r="F353" s="45" t="s">
        <v>2811</v>
      </c>
    </row>
    <row r="354" s="36" customFormat="1" ht="26.1" customHeight="1" spans="1:6">
      <c r="A354" s="27">
        <v>352</v>
      </c>
      <c r="B354" s="27" t="s">
        <v>3439</v>
      </c>
      <c r="C354" s="27">
        <v>2022035</v>
      </c>
      <c r="D354" s="27" t="s">
        <v>678</v>
      </c>
      <c r="E354" s="44" t="s">
        <v>2901</v>
      </c>
      <c r="F354" s="45" t="s">
        <v>2811</v>
      </c>
    </row>
    <row r="355" s="36" customFormat="1" ht="26.1" customHeight="1" spans="1:6">
      <c r="A355" s="27">
        <v>353</v>
      </c>
      <c r="B355" s="27" t="s">
        <v>3440</v>
      </c>
      <c r="C355" s="27">
        <v>2022037</v>
      </c>
      <c r="D355" s="27" t="s">
        <v>678</v>
      </c>
      <c r="E355" s="44" t="s">
        <v>2913</v>
      </c>
      <c r="F355" s="45" t="s">
        <v>2811</v>
      </c>
    </row>
    <row r="356" s="36" customFormat="1" ht="26.1" customHeight="1" spans="1:6">
      <c r="A356" s="27">
        <v>354</v>
      </c>
      <c r="B356" s="27" t="s">
        <v>3441</v>
      </c>
      <c r="C356" s="27">
        <v>2022033</v>
      </c>
      <c r="D356" s="27" t="s">
        <v>8</v>
      </c>
      <c r="E356" s="44" t="s">
        <v>3442</v>
      </c>
      <c r="F356" s="45" t="s">
        <v>2811</v>
      </c>
    </row>
    <row r="357" s="36" customFormat="1" ht="26.1" customHeight="1" spans="1:6">
      <c r="A357" s="27">
        <v>355</v>
      </c>
      <c r="B357" s="27" t="s">
        <v>3443</v>
      </c>
      <c r="C357" s="27">
        <v>2022035</v>
      </c>
      <c r="D357" s="27" t="s">
        <v>678</v>
      </c>
      <c r="E357" s="44" t="s">
        <v>3444</v>
      </c>
      <c r="F357" s="45" t="s">
        <v>2811</v>
      </c>
    </row>
    <row r="358" s="36" customFormat="1" ht="26.1" customHeight="1" spans="1:6">
      <c r="A358" s="27">
        <v>356</v>
      </c>
      <c r="B358" s="27" t="s">
        <v>3445</v>
      </c>
      <c r="C358" s="27">
        <v>2022036</v>
      </c>
      <c r="D358" s="27" t="s">
        <v>678</v>
      </c>
      <c r="E358" s="44" t="s">
        <v>3446</v>
      </c>
      <c r="F358" s="45" t="s">
        <v>2811</v>
      </c>
    </row>
    <row r="359" s="36" customFormat="1" ht="26.1" customHeight="1" spans="1:6">
      <c r="A359" s="27">
        <v>357</v>
      </c>
      <c r="B359" s="27" t="s">
        <v>3447</v>
      </c>
      <c r="C359" s="27">
        <v>2022044</v>
      </c>
      <c r="D359" s="27" t="s">
        <v>678</v>
      </c>
      <c r="E359" s="44" t="s">
        <v>3448</v>
      </c>
      <c r="F359" s="45" t="s">
        <v>2811</v>
      </c>
    </row>
    <row r="360" s="36" customFormat="1" ht="26.1" customHeight="1" spans="1:6">
      <c r="A360" s="27">
        <v>358</v>
      </c>
      <c r="B360" s="27" t="s">
        <v>791</v>
      </c>
      <c r="C360" s="27">
        <v>2022035</v>
      </c>
      <c r="D360" s="27" t="s">
        <v>678</v>
      </c>
      <c r="E360" s="44" t="s">
        <v>2962</v>
      </c>
      <c r="F360" s="45" t="s">
        <v>2811</v>
      </c>
    </row>
    <row r="361" s="36" customFormat="1" ht="26.1" customHeight="1" spans="1:6">
      <c r="A361" s="27">
        <v>359</v>
      </c>
      <c r="B361" s="27" t="s">
        <v>3449</v>
      </c>
      <c r="C361" s="27">
        <v>2022033</v>
      </c>
      <c r="D361" s="27" t="s">
        <v>8</v>
      </c>
      <c r="E361" s="44" t="s">
        <v>3450</v>
      </c>
      <c r="F361" s="45" t="s">
        <v>2811</v>
      </c>
    </row>
    <row r="362" s="36" customFormat="1" ht="26.1" customHeight="1" spans="1:6">
      <c r="A362" s="27">
        <v>360</v>
      </c>
      <c r="B362" s="27" t="s">
        <v>3451</v>
      </c>
      <c r="C362" s="27">
        <v>2022033</v>
      </c>
      <c r="D362" s="27" t="s">
        <v>8</v>
      </c>
      <c r="E362" s="44" t="s">
        <v>3452</v>
      </c>
      <c r="F362" s="45" t="s">
        <v>2811</v>
      </c>
    </row>
    <row r="363" s="36" customFormat="1" ht="26.1" customHeight="1" spans="1:6">
      <c r="A363" s="27">
        <v>361</v>
      </c>
      <c r="B363" s="27" t="s">
        <v>3453</v>
      </c>
      <c r="C363" s="27">
        <v>2022033</v>
      </c>
      <c r="D363" s="27" t="s">
        <v>8</v>
      </c>
      <c r="E363" s="44" t="s">
        <v>3454</v>
      </c>
      <c r="F363" s="45" t="s">
        <v>2811</v>
      </c>
    </row>
    <row r="364" s="36" customFormat="1" ht="26.1" customHeight="1" spans="1:6">
      <c r="A364" s="27">
        <v>362</v>
      </c>
      <c r="B364" s="27" t="s">
        <v>3455</v>
      </c>
      <c r="C364" s="27">
        <v>2022036</v>
      </c>
      <c r="D364" s="27" t="s">
        <v>678</v>
      </c>
      <c r="E364" s="44" t="s">
        <v>3456</v>
      </c>
      <c r="F364" s="45" t="s">
        <v>2811</v>
      </c>
    </row>
    <row r="365" s="36" customFormat="1" ht="26.1" customHeight="1" spans="1:6">
      <c r="A365" s="27">
        <v>363</v>
      </c>
      <c r="B365" s="27" t="s">
        <v>3457</v>
      </c>
      <c r="C365" s="27">
        <v>2022033</v>
      </c>
      <c r="D365" s="27" t="s">
        <v>8</v>
      </c>
      <c r="E365" s="44" t="s">
        <v>2813</v>
      </c>
      <c r="F365" s="45" t="s">
        <v>2811</v>
      </c>
    </row>
    <row r="366" s="36" customFormat="1" ht="26.1" customHeight="1" spans="1:6">
      <c r="A366" s="27">
        <v>364</v>
      </c>
      <c r="B366" s="27" t="s">
        <v>3458</v>
      </c>
      <c r="C366" s="27">
        <v>2022034</v>
      </c>
      <c r="D366" s="27" t="s">
        <v>678</v>
      </c>
      <c r="E366" s="44" t="s">
        <v>3278</v>
      </c>
      <c r="F366" s="45" t="s">
        <v>2811</v>
      </c>
    </row>
    <row r="367" s="36" customFormat="1" ht="26.1" customHeight="1" spans="1:6">
      <c r="A367" s="27">
        <v>365</v>
      </c>
      <c r="B367" s="27" t="s">
        <v>3459</v>
      </c>
      <c r="C367" s="27">
        <v>2022036</v>
      </c>
      <c r="D367" s="27" t="s">
        <v>678</v>
      </c>
      <c r="E367" s="44" t="s">
        <v>3460</v>
      </c>
      <c r="F367" s="45" t="s">
        <v>2811</v>
      </c>
    </row>
    <row r="368" s="36" customFormat="1" ht="26.1" customHeight="1" spans="1:6">
      <c r="A368" s="27">
        <v>366</v>
      </c>
      <c r="B368" s="27" t="s">
        <v>3461</v>
      </c>
      <c r="C368" s="27">
        <v>2022033</v>
      </c>
      <c r="D368" s="27" t="s">
        <v>8</v>
      </c>
      <c r="E368" s="44" t="s">
        <v>3462</v>
      </c>
      <c r="F368" s="45" t="s">
        <v>2811</v>
      </c>
    </row>
    <row r="369" s="36" customFormat="1" ht="26.1" customHeight="1" spans="1:6">
      <c r="A369" s="27">
        <v>367</v>
      </c>
      <c r="B369" s="27" t="s">
        <v>3463</v>
      </c>
      <c r="C369" s="27">
        <v>2022033</v>
      </c>
      <c r="D369" s="27" t="s">
        <v>8</v>
      </c>
      <c r="E369" s="44" t="s">
        <v>3074</v>
      </c>
      <c r="F369" s="45" t="s">
        <v>2811</v>
      </c>
    </row>
    <row r="370" s="36" customFormat="1" ht="26.1" customHeight="1" spans="1:6">
      <c r="A370" s="27">
        <v>368</v>
      </c>
      <c r="B370" s="27" t="s">
        <v>3464</v>
      </c>
      <c r="C370" s="27">
        <v>2022033</v>
      </c>
      <c r="D370" s="27" t="s">
        <v>8</v>
      </c>
      <c r="E370" s="44" t="s">
        <v>3465</v>
      </c>
      <c r="F370" s="45" t="s">
        <v>2811</v>
      </c>
    </row>
    <row r="371" s="36" customFormat="1" ht="26.1" customHeight="1" spans="1:6">
      <c r="A371" s="27">
        <v>369</v>
      </c>
      <c r="B371" s="27" t="s">
        <v>3466</v>
      </c>
      <c r="C371" s="27">
        <v>2022045</v>
      </c>
      <c r="D371" s="27" t="s">
        <v>678</v>
      </c>
      <c r="E371" s="44" t="s">
        <v>3181</v>
      </c>
      <c r="F371" s="45" t="s">
        <v>2811</v>
      </c>
    </row>
    <row r="372" s="36" customFormat="1" ht="26.1" customHeight="1" spans="1:6">
      <c r="A372" s="27">
        <v>370</v>
      </c>
      <c r="B372" s="27" t="s">
        <v>3467</v>
      </c>
      <c r="C372" s="27">
        <v>2022033</v>
      </c>
      <c r="D372" s="27" t="s">
        <v>8</v>
      </c>
      <c r="E372" s="44" t="s">
        <v>3468</v>
      </c>
      <c r="F372" s="45" t="s">
        <v>2811</v>
      </c>
    </row>
    <row r="373" s="36" customFormat="1" ht="26.1" customHeight="1" spans="1:6">
      <c r="A373" s="27">
        <v>371</v>
      </c>
      <c r="B373" s="27" t="s">
        <v>3469</v>
      </c>
      <c r="C373" s="27">
        <v>2022034</v>
      </c>
      <c r="D373" s="27" t="s">
        <v>678</v>
      </c>
      <c r="E373" s="44" t="s">
        <v>2874</v>
      </c>
      <c r="F373" s="45" t="s">
        <v>2811</v>
      </c>
    </row>
    <row r="374" s="36" customFormat="1" ht="26.1" customHeight="1" spans="1:6">
      <c r="A374" s="27">
        <v>372</v>
      </c>
      <c r="B374" s="27" t="s">
        <v>3470</v>
      </c>
      <c r="C374" s="27">
        <v>2022033</v>
      </c>
      <c r="D374" s="27" t="s">
        <v>8</v>
      </c>
      <c r="E374" s="44" t="s">
        <v>3471</v>
      </c>
      <c r="F374" s="45" t="s">
        <v>2811</v>
      </c>
    </row>
    <row r="375" s="36" customFormat="1" ht="26.1" customHeight="1" spans="1:6">
      <c r="A375" s="27">
        <v>373</v>
      </c>
      <c r="B375" s="27" t="s">
        <v>3472</v>
      </c>
      <c r="C375" s="27">
        <v>2022033</v>
      </c>
      <c r="D375" s="27" t="s">
        <v>8</v>
      </c>
      <c r="E375" s="44" t="s">
        <v>3473</v>
      </c>
      <c r="F375" s="45" t="s">
        <v>2811</v>
      </c>
    </row>
    <row r="376" s="36" customFormat="1" ht="26.1" customHeight="1" spans="1:6">
      <c r="A376" s="27">
        <v>374</v>
      </c>
      <c r="B376" s="27" t="s">
        <v>3474</v>
      </c>
      <c r="C376" s="27">
        <v>2022033</v>
      </c>
      <c r="D376" s="27" t="s">
        <v>8</v>
      </c>
      <c r="E376" s="44" t="s">
        <v>3475</v>
      </c>
      <c r="F376" s="45" t="s">
        <v>2811</v>
      </c>
    </row>
    <row r="377" s="36" customFormat="1" ht="26.1" customHeight="1" spans="1:6">
      <c r="A377" s="27">
        <v>375</v>
      </c>
      <c r="B377" s="27" t="s">
        <v>3476</v>
      </c>
      <c r="C377" s="27">
        <v>2022033</v>
      </c>
      <c r="D377" s="27" t="s">
        <v>8</v>
      </c>
      <c r="E377" s="44" t="s">
        <v>3089</v>
      </c>
      <c r="F377" s="45" t="s">
        <v>2811</v>
      </c>
    </row>
    <row r="378" s="36" customFormat="1" ht="26.1" customHeight="1" spans="1:6">
      <c r="A378" s="27">
        <v>376</v>
      </c>
      <c r="B378" s="27" t="s">
        <v>3477</v>
      </c>
      <c r="C378" s="27">
        <v>2022040</v>
      </c>
      <c r="D378" s="27" t="s">
        <v>8</v>
      </c>
      <c r="E378" s="44" t="s">
        <v>3478</v>
      </c>
      <c r="F378" s="45" t="s">
        <v>2811</v>
      </c>
    </row>
    <row r="379" s="36" customFormat="1" ht="26.1" customHeight="1" spans="1:6">
      <c r="A379" s="27">
        <v>377</v>
      </c>
      <c r="B379" s="27" t="s">
        <v>3479</v>
      </c>
      <c r="C379" s="27">
        <v>2022033</v>
      </c>
      <c r="D379" s="27" t="s">
        <v>8</v>
      </c>
      <c r="E379" s="44" t="s">
        <v>3480</v>
      </c>
      <c r="F379" s="45" t="s">
        <v>2811</v>
      </c>
    </row>
    <row r="380" s="36" customFormat="1" ht="26.1" customHeight="1" spans="1:6">
      <c r="A380" s="27">
        <v>378</v>
      </c>
      <c r="B380" s="27" t="s">
        <v>3481</v>
      </c>
      <c r="C380" s="27">
        <v>2022033</v>
      </c>
      <c r="D380" s="27" t="s">
        <v>8</v>
      </c>
      <c r="E380" s="44" t="s">
        <v>3482</v>
      </c>
      <c r="F380" s="45" t="s">
        <v>2811</v>
      </c>
    </row>
    <row r="381" s="36" customFormat="1" ht="26.1" customHeight="1" spans="1:6">
      <c r="A381" s="27">
        <v>379</v>
      </c>
      <c r="B381" s="27" t="s">
        <v>3483</v>
      </c>
      <c r="C381" s="27">
        <v>2022034</v>
      </c>
      <c r="D381" s="27" t="s">
        <v>678</v>
      </c>
      <c r="E381" s="44" t="s">
        <v>2819</v>
      </c>
      <c r="F381" s="45" t="s">
        <v>2811</v>
      </c>
    </row>
    <row r="382" s="36" customFormat="1" ht="26.1" customHeight="1" spans="1:6">
      <c r="A382" s="27">
        <v>380</v>
      </c>
      <c r="B382" s="27" t="s">
        <v>3484</v>
      </c>
      <c r="C382" s="27">
        <v>2022033</v>
      </c>
      <c r="D382" s="27" t="s">
        <v>8</v>
      </c>
      <c r="E382" s="44" t="s">
        <v>3485</v>
      </c>
      <c r="F382" s="45" t="s">
        <v>2811</v>
      </c>
    </row>
    <row r="383" s="36" customFormat="1" ht="26.1" customHeight="1" spans="1:6">
      <c r="A383" s="27">
        <v>381</v>
      </c>
      <c r="B383" s="27" t="s">
        <v>3486</v>
      </c>
      <c r="C383" s="27">
        <v>2022034</v>
      </c>
      <c r="D383" s="27" t="s">
        <v>678</v>
      </c>
      <c r="E383" s="44" t="s">
        <v>3487</v>
      </c>
      <c r="F383" s="45" t="s">
        <v>2811</v>
      </c>
    </row>
    <row r="384" s="36" customFormat="1" ht="26.1" customHeight="1" spans="1:6">
      <c r="A384" s="27">
        <v>382</v>
      </c>
      <c r="B384" s="27" t="s">
        <v>3488</v>
      </c>
      <c r="C384" s="27">
        <v>2022039</v>
      </c>
      <c r="D384" s="27" t="s">
        <v>678</v>
      </c>
      <c r="E384" s="44" t="s">
        <v>3489</v>
      </c>
      <c r="F384" s="45" t="s">
        <v>2811</v>
      </c>
    </row>
    <row r="385" s="36" customFormat="1" ht="26.1" customHeight="1" spans="1:6">
      <c r="A385" s="27">
        <v>383</v>
      </c>
      <c r="B385" s="27" t="s">
        <v>3490</v>
      </c>
      <c r="C385" s="27">
        <v>2022044</v>
      </c>
      <c r="D385" s="27" t="s">
        <v>678</v>
      </c>
      <c r="E385" s="44" t="s">
        <v>3491</v>
      </c>
      <c r="F385" s="45" t="s">
        <v>2811</v>
      </c>
    </row>
    <row r="386" s="36" customFormat="1" ht="26.1" customHeight="1" spans="1:6">
      <c r="A386" s="27">
        <v>384</v>
      </c>
      <c r="B386" s="27" t="s">
        <v>3492</v>
      </c>
      <c r="C386" s="27">
        <v>2022038</v>
      </c>
      <c r="D386" s="27" t="s">
        <v>678</v>
      </c>
      <c r="E386" s="44" t="s">
        <v>3493</v>
      </c>
      <c r="F386" s="45" t="s">
        <v>2811</v>
      </c>
    </row>
    <row r="387" s="36" customFormat="1" ht="26.1" customHeight="1" spans="1:6">
      <c r="A387" s="27">
        <v>385</v>
      </c>
      <c r="B387" s="27" t="s">
        <v>3494</v>
      </c>
      <c r="C387" s="27">
        <v>2022036</v>
      </c>
      <c r="D387" s="27" t="s">
        <v>678</v>
      </c>
      <c r="E387" s="44" t="s">
        <v>3495</v>
      </c>
      <c r="F387" s="45" t="s">
        <v>2811</v>
      </c>
    </row>
    <row r="388" s="36" customFormat="1" ht="26.1" customHeight="1" spans="1:6">
      <c r="A388" s="27">
        <v>386</v>
      </c>
      <c r="B388" s="27" t="s">
        <v>3496</v>
      </c>
      <c r="C388" s="27">
        <v>2022048</v>
      </c>
      <c r="D388" s="27" t="s">
        <v>678</v>
      </c>
      <c r="E388" s="44" t="s">
        <v>3109</v>
      </c>
      <c r="F388" s="45" t="s">
        <v>2811</v>
      </c>
    </row>
    <row r="389" s="36" customFormat="1" ht="26.1" customHeight="1" spans="1:6">
      <c r="A389" s="27">
        <v>387</v>
      </c>
      <c r="B389" s="27" t="s">
        <v>3497</v>
      </c>
      <c r="C389" s="27">
        <v>2022035</v>
      </c>
      <c r="D389" s="27" t="s">
        <v>678</v>
      </c>
      <c r="E389" s="44" t="s">
        <v>2990</v>
      </c>
      <c r="F389" s="45" t="s">
        <v>2811</v>
      </c>
    </row>
    <row r="390" s="36" customFormat="1" ht="26.1" customHeight="1" spans="1:6">
      <c r="A390" s="27">
        <v>388</v>
      </c>
      <c r="B390" s="27" t="s">
        <v>3498</v>
      </c>
      <c r="C390" s="27">
        <v>2022034</v>
      </c>
      <c r="D390" s="27" t="s">
        <v>678</v>
      </c>
      <c r="E390" s="44" t="s">
        <v>2868</v>
      </c>
      <c r="F390" s="45" t="s">
        <v>2811</v>
      </c>
    </row>
    <row r="391" s="36" customFormat="1" ht="26.1" customHeight="1" spans="1:6">
      <c r="A391" s="27">
        <v>389</v>
      </c>
      <c r="B391" s="27" t="s">
        <v>3499</v>
      </c>
      <c r="C391" s="27">
        <v>2022033</v>
      </c>
      <c r="D391" s="27" t="s">
        <v>8</v>
      </c>
      <c r="E391" s="44" t="s">
        <v>3465</v>
      </c>
      <c r="F391" s="45" t="s">
        <v>2811</v>
      </c>
    </row>
    <row r="392" s="36" customFormat="1" ht="26.1" customHeight="1" spans="1:6">
      <c r="A392" s="27">
        <v>390</v>
      </c>
      <c r="B392" s="27" t="s">
        <v>3500</v>
      </c>
      <c r="C392" s="27">
        <v>2022042</v>
      </c>
      <c r="D392" s="27" t="s">
        <v>678</v>
      </c>
      <c r="E392" s="44" t="s">
        <v>2858</v>
      </c>
      <c r="F392" s="45" t="s">
        <v>2811</v>
      </c>
    </row>
    <row r="393" s="36" customFormat="1" ht="26.1" customHeight="1" spans="1:6">
      <c r="A393" s="27">
        <v>391</v>
      </c>
      <c r="B393" s="27" t="s">
        <v>3501</v>
      </c>
      <c r="C393" s="27">
        <v>2022034</v>
      </c>
      <c r="D393" s="27" t="s">
        <v>678</v>
      </c>
      <c r="E393" s="44" t="s">
        <v>3502</v>
      </c>
      <c r="F393" s="45" t="s">
        <v>2811</v>
      </c>
    </row>
    <row r="394" s="36" customFormat="1" ht="26.1" customHeight="1" spans="1:6">
      <c r="A394" s="27">
        <v>392</v>
      </c>
      <c r="B394" s="27" t="s">
        <v>3503</v>
      </c>
      <c r="C394" s="27">
        <v>2022036</v>
      </c>
      <c r="D394" s="27" t="s">
        <v>678</v>
      </c>
      <c r="E394" s="44" t="s">
        <v>3005</v>
      </c>
      <c r="F394" s="45" t="s">
        <v>2811</v>
      </c>
    </row>
    <row r="395" s="36" customFormat="1" ht="26.1" customHeight="1" spans="1:6">
      <c r="A395" s="27">
        <v>393</v>
      </c>
      <c r="B395" s="27" t="s">
        <v>3504</v>
      </c>
      <c r="C395" s="27">
        <v>2022040</v>
      </c>
      <c r="D395" s="27" t="s">
        <v>8</v>
      </c>
      <c r="E395" s="44" t="s">
        <v>3505</v>
      </c>
      <c r="F395" s="45" t="s">
        <v>2811</v>
      </c>
    </row>
    <row r="396" s="36" customFormat="1" ht="26.1" customHeight="1" spans="1:6">
      <c r="A396" s="27">
        <v>394</v>
      </c>
      <c r="B396" s="27" t="s">
        <v>3506</v>
      </c>
      <c r="C396" s="27">
        <v>2022033</v>
      </c>
      <c r="D396" s="27" t="s">
        <v>8</v>
      </c>
      <c r="E396" s="44" t="s">
        <v>3312</v>
      </c>
      <c r="F396" s="45" t="s">
        <v>2811</v>
      </c>
    </row>
    <row r="397" s="36" customFormat="1" ht="26.1" customHeight="1" spans="1:6">
      <c r="A397" s="27">
        <v>395</v>
      </c>
      <c r="B397" s="27" t="s">
        <v>3507</v>
      </c>
      <c r="C397" s="27">
        <v>2022034</v>
      </c>
      <c r="D397" s="27" t="s">
        <v>678</v>
      </c>
      <c r="E397" s="44" t="s">
        <v>2946</v>
      </c>
      <c r="F397" s="45" t="s">
        <v>2811</v>
      </c>
    </row>
    <row r="398" s="36" customFormat="1" ht="26.1" customHeight="1" spans="1:6">
      <c r="A398" s="27">
        <v>396</v>
      </c>
      <c r="B398" s="27" t="s">
        <v>3508</v>
      </c>
      <c r="C398" s="27">
        <v>2022034</v>
      </c>
      <c r="D398" s="27" t="s">
        <v>678</v>
      </c>
      <c r="E398" s="44" t="s">
        <v>3029</v>
      </c>
      <c r="F398" s="45" t="s">
        <v>2811</v>
      </c>
    </row>
    <row r="399" s="36" customFormat="1" ht="26.1" customHeight="1" spans="1:6">
      <c r="A399" s="27">
        <v>397</v>
      </c>
      <c r="B399" s="27" t="s">
        <v>3509</v>
      </c>
      <c r="C399" s="27">
        <v>2022033</v>
      </c>
      <c r="D399" s="27" t="s">
        <v>8</v>
      </c>
      <c r="E399" s="44" t="s">
        <v>3057</v>
      </c>
      <c r="F399" s="45" t="s">
        <v>2811</v>
      </c>
    </row>
    <row r="400" s="36" customFormat="1" ht="26.1" customHeight="1" spans="1:6">
      <c r="A400" s="27">
        <v>398</v>
      </c>
      <c r="B400" s="27" t="s">
        <v>3510</v>
      </c>
      <c r="C400" s="27">
        <v>2022033</v>
      </c>
      <c r="D400" s="27" t="s">
        <v>8</v>
      </c>
      <c r="E400" s="44" t="s">
        <v>3511</v>
      </c>
      <c r="F400" s="45" t="s">
        <v>2811</v>
      </c>
    </row>
    <row r="401" s="36" customFormat="1" ht="26.1" customHeight="1" spans="1:6">
      <c r="A401" s="27">
        <v>399</v>
      </c>
      <c r="B401" s="27" t="s">
        <v>3512</v>
      </c>
      <c r="C401" s="27">
        <v>2022040</v>
      </c>
      <c r="D401" s="27" t="s">
        <v>8</v>
      </c>
      <c r="E401" s="44" t="s">
        <v>3513</v>
      </c>
      <c r="F401" s="45" t="s">
        <v>2811</v>
      </c>
    </row>
    <row r="402" s="36" customFormat="1" ht="26.1" customHeight="1" spans="1:6">
      <c r="A402" s="27">
        <v>400</v>
      </c>
      <c r="B402" s="27" t="s">
        <v>3514</v>
      </c>
      <c r="C402" s="27">
        <v>2022048</v>
      </c>
      <c r="D402" s="27" t="s">
        <v>678</v>
      </c>
      <c r="E402" s="44" t="s">
        <v>3495</v>
      </c>
      <c r="F402" s="45" t="s">
        <v>2811</v>
      </c>
    </row>
    <row r="403" s="36" customFormat="1" ht="26.1" customHeight="1" spans="1:6">
      <c r="A403" s="27">
        <v>401</v>
      </c>
      <c r="B403" s="27" t="s">
        <v>3515</v>
      </c>
      <c r="C403" s="27">
        <v>2022046</v>
      </c>
      <c r="D403" s="27" t="s">
        <v>678</v>
      </c>
      <c r="E403" s="44" t="s">
        <v>3429</v>
      </c>
      <c r="F403" s="45" t="s">
        <v>2811</v>
      </c>
    </row>
    <row r="404" s="36" customFormat="1" ht="26.1" customHeight="1" spans="1:6">
      <c r="A404" s="27">
        <v>402</v>
      </c>
      <c r="B404" s="27" t="s">
        <v>3516</v>
      </c>
      <c r="C404" s="27">
        <v>2022033</v>
      </c>
      <c r="D404" s="27" t="s">
        <v>8</v>
      </c>
      <c r="E404" s="44" t="s">
        <v>216</v>
      </c>
      <c r="F404" s="45" t="s">
        <v>2811</v>
      </c>
    </row>
    <row r="405" s="36" customFormat="1" ht="26.1" customHeight="1" spans="1:6">
      <c r="A405" s="27">
        <v>403</v>
      </c>
      <c r="B405" s="27" t="s">
        <v>3517</v>
      </c>
      <c r="C405" s="27">
        <v>2022033</v>
      </c>
      <c r="D405" s="27" t="s">
        <v>8</v>
      </c>
      <c r="E405" s="44" t="s">
        <v>3518</v>
      </c>
      <c r="F405" s="45" t="s">
        <v>2811</v>
      </c>
    </row>
    <row r="406" s="36" customFormat="1" ht="26.1" customHeight="1" spans="1:6">
      <c r="A406" s="27">
        <v>404</v>
      </c>
      <c r="B406" s="27" t="s">
        <v>3519</v>
      </c>
      <c r="C406" s="27">
        <v>2022033</v>
      </c>
      <c r="D406" s="27" t="s">
        <v>8</v>
      </c>
      <c r="E406" s="44" t="s">
        <v>3520</v>
      </c>
      <c r="F406" s="45" t="s">
        <v>2811</v>
      </c>
    </row>
    <row r="407" s="36" customFormat="1" ht="26.1" customHeight="1" spans="1:6">
      <c r="A407" s="27">
        <v>405</v>
      </c>
      <c r="B407" s="27" t="s">
        <v>3521</v>
      </c>
      <c r="C407" s="27">
        <v>2022046</v>
      </c>
      <c r="D407" s="27" t="s">
        <v>678</v>
      </c>
      <c r="E407" s="44" t="s">
        <v>3522</v>
      </c>
      <c r="F407" s="45" t="s">
        <v>2811</v>
      </c>
    </row>
    <row r="408" s="36" customFormat="1" ht="26.1" customHeight="1" spans="1:6">
      <c r="A408" s="27">
        <v>406</v>
      </c>
      <c r="B408" s="27" t="s">
        <v>3523</v>
      </c>
      <c r="C408" s="27">
        <v>2022040</v>
      </c>
      <c r="D408" s="27" t="s">
        <v>8</v>
      </c>
      <c r="E408" s="44" t="s">
        <v>3524</v>
      </c>
      <c r="F408" s="45" t="s">
        <v>2811</v>
      </c>
    </row>
    <row r="409" s="36" customFormat="1" ht="26.1" customHeight="1" spans="1:6">
      <c r="A409" s="27">
        <v>407</v>
      </c>
      <c r="B409" s="27" t="s">
        <v>3525</v>
      </c>
      <c r="C409" s="27">
        <v>2022038</v>
      </c>
      <c r="D409" s="27" t="s">
        <v>678</v>
      </c>
      <c r="E409" s="44" t="s">
        <v>3102</v>
      </c>
      <c r="F409" s="45" t="s">
        <v>2811</v>
      </c>
    </row>
    <row r="410" s="36" customFormat="1" ht="26.1" customHeight="1" spans="1:6">
      <c r="A410" s="27">
        <v>408</v>
      </c>
      <c r="B410" s="27" t="s">
        <v>3526</v>
      </c>
      <c r="C410" s="27">
        <v>2022036</v>
      </c>
      <c r="D410" s="27" t="s">
        <v>678</v>
      </c>
      <c r="E410" s="44" t="s">
        <v>3527</v>
      </c>
      <c r="F410" s="45" t="s">
        <v>2811</v>
      </c>
    </row>
    <row r="411" s="36" customFormat="1" ht="26.1" customHeight="1" spans="1:6">
      <c r="A411" s="27">
        <v>409</v>
      </c>
      <c r="B411" s="27" t="s">
        <v>3528</v>
      </c>
      <c r="C411" s="27">
        <v>2022040</v>
      </c>
      <c r="D411" s="27" t="s">
        <v>8</v>
      </c>
      <c r="E411" s="44" t="s">
        <v>3074</v>
      </c>
      <c r="F411" s="45" t="s">
        <v>2811</v>
      </c>
    </row>
    <row r="412" s="36" customFormat="1" ht="26.1" customHeight="1" spans="1:6">
      <c r="A412" s="27">
        <v>410</v>
      </c>
      <c r="B412" s="27" t="s">
        <v>3529</v>
      </c>
      <c r="C412" s="27">
        <v>2022035</v>
      </c>
      <c r="D412" s="27" t="s">
        <v>678</v>
      </c>
      <c r="E412" s="44" t="s">
        <v>3530</v>
      </c>
      <c r="F412" s="45" t="s">
        <v>2811</v>
      </c>
    </row>
    <row r="413" s="36" customFormat="1" ht="26.1" customHeight="1" spans="1:6">
      <c r="A413" s="27">
        <v>411</v>
      </c>
      <c r="B413" s="27" t="s">
        <v>3531</v>
      </c>
      <c r="C413" s="27">
        <v>2022040</v>
      </c>
      <c r="D413" s="27" t="s">
        <v>8</v>
      </c>
      <c r="E413" s="44" t="s">
        <v>3532</v>
      </c>
      <c r="F413" s="45" t="s">
        <v>2811</v>
      </c>
    </row>
    <row r="414" s="36" customFormat="1" ht="26.1" customHeight="1" spans="1:6">
      <c r="A414" s="27">
        <v>412</v>
      </c>
      <c r="B414" s="27" t="s">
        <v>3533</v>
      </c>
      <c r="C414" s="27">
        <v>2022047</v>
      </c>
      <c r="D414" s="27" t="s">
        <v>8</v>
      </c>
      <c r="E414" s="44" t="s">
        <v>3534</v>
      </c>
      <c r="F414" s="45" t="s">
        <v>2811</v>
      </c>
    </row>
    <row r="415" s="36" customFormat="1" ht="26.1" customHeight="1" spans="1:6">
      <c r="A415" s="27">
        <v>413</v>
      </c>
      <c r="B415" s="27" t="s">
        <v>3535</v>
      </c>
      <c r="C415" s="27">
        <v>2022040</v>
      </c>
      <c r="D415" s="27" t="s">
        <v>8</v>
      </c>
      <c r="E415" s="44" t="s">
        <v>3536</v>
      </c>
      <c r="F415" s="45" t="s">
        <v>2811</v>
      </c>
    </row>
    <row r="416" s="36" customFormat="1" ht="26.1" customHeight="1" spans="1:6">
      <c r="A416" s="27">
        <v>414</v>
      </c>
      <c r="B416" s="27" t="s">
        <v>3537</v>
      </c>
      <c r="C416" s="27">
        <v>2022034</v>
      </c>
      <c r="D416" s="27" t="s">
        <v>678</v>
      </c>
      <c r="E416" s="44" t="s">
        <v>2952</v>
      </c>
      <c r="F416" s="45" t="s">
        <v>2811</v>
      </c>
    </row>
    <row r="417" s="36" customFormat="1" ht="26.1" customHeight="1" spans="1:6">
      <c r="A417" s="27">
        <v>415</v>
      </c>
      <c r="B417" s="27" t="s">
        <v>3538</v>
      </c>
      <c r="C417" s="27">
        <v>2022046</v>
      </c>
      <c r="D417" s="27" t="s">
        <v>678</v>
      </c>
      <c r="E417" s="44" t="s">
        <v>3015</v>
      </c>
      <c r="F417" s="45" t="s">
        <v>2811</v>
      </c>
    </row>
    <row r="418" s="36" customFormat="1" ht="26.1" customHeight="1" spans="1:6">
      <c r="A418" s="27">
        <v>416</v>
      </c>
      <c r="B418" s="27" t="s">
        <v>3539</v>
      </c>
      <c r="C418" s="27">
        <v>2022047</v>
      </c>
      <c r="D418" s="27" t="s">
        <v>8</v>
      </c>
      <c r="E418" s="44" t="s">
        <v>3540</v>
      </c>
      <c r="F418" s="45" t="s">
        <v>2811</v>
      </c>
    </row>
    <row r="419" s="36" customFormat="1" ht="26.1" customHeight="1" spans="1:6">
      <c r="A419" s="27">
        <v>417</v>
      </c>
      <c r="B419" s="27" t="s">
        <v>3541</v>
      </c>
      <c r="C419" s="27">
        <v>2022033</v>
      </c>
      <c r="D419" s="27" t="s">
        <v>8</v>
      </c>
      <c r="E419" s="44" t="s">
        <v>3542</v>
      </c>
      <c r="F419" s="45" t="s">
        <v>2811</v>
      </c>
    </row>
    <row r="420" s="36" customFormat="1" ht="26.1" customHeight="1" spans="1:6">
      <c r="A420" s="27">
        <v>418</v>
      </c>
      <c r="B420" s="27" t="s">
        <v>3543</v>
      </c>
      <c r="C420" s="27">
        <v>2022033</v>
      </c>
      <c r="D420" s="27" t="s">
        <v>8</v>
      </c>
      <c r="E420" s="44" t="s">
        <v>3544</v>
      </c>
      <c r="F420" s="45" t="s">
        <v>2811</v>
      </c>
    </row>
    <row r="421" s="36" customFormat="1" ht="26.1" customHeight="1" spans="1:6">
      <c r="A421" s="27">
        <v>419</v>
      </c>
      <c r="B421" s="27" t="s">
        <v>3545</v>
      </c>
      <c r="C421" s="27">
        <v>2022033</v>
      </c>
      <c r="D421" s="27" t="s">
        <v>8</v>
      </c>
      <c r="E421" s="44" t="s">
        <v>3546</v>
      </c>
      <c r="F421" s="45" t="s">
        <v>2811</v>
      </c>
    </row>
    <row r="422" s="36" customFormat="1" ht="26.1" customHeight="1" spans="1:6">
      <c r="A422" s="27">
        <v>420</v>
      </c>
      <c r="B422" s="27" t="s">
        <v>3547</v>
      </c>
      <c r="C422" s="27">
        <v>2022033</v>
      </c>
      <c r="D422" s="27" t="s">
        <v>8</v>
      </c>
      <c r="E422" s="44" t="s">
        <v>3548</v>
      </c>
      <c r="F422" s="45" t="s">
        <v>2811</v>
      </c>
    </row>
    <row r="423" s="36" customFormat="1" ht="26.1" customHeight="1" spans="1:6">
      <c r="A423" s="27">
        <v>421</v>
      </c>
      <c r="B423" s="27" t="s">
        <v>2162</v>
      </c>
      <c r="C423" s="27">
        <v>2022035</v>
      </c>
      <c r="D423" s="27" t="s">
        <v>678</v>
      </c>
      <c r="E423" s="44" t="s">
        <v>3035</v>
      </c>
      <c r="F423" s="45" t="s">
        <v>2811</v>
      </c>
    </row>
    <row r="424" s="36" customFormat="1" ht="26.1" customHeight="1" spans="1:6">
      <c r="A424" s="27">
        <v>422</v>
      </c>
      <c r="B424" s="27" t="s">
        <v>3549</v>
      </c>
      <c r="C424" s="27">
        <v>2022041</v>
      </c>
      <c r="D424" s="27" t="s">
        <v>678</v>
      </c>
      <c r="E424" s="44" t="s">
        <v>3550</v>
      </c>
      <c r="F424" s="45" t="s">
        <v>2811</v>
      </c>
    </row>
    <row r="425" s="36" customFormat="1" ht="26.1" customHeight="1" spans="1:6">
      <c r="A425" s="27">
        <v>423</v>
      </c>
      <c r="B425" s="27" t="s">
        <v>3551</v>
      </c>
      <c r="C425" s="27">
        <v>2022033</v>
      </c>
      <c r="D425" s="27" t="s">
        <v>8</v>
      </c>
      <c r="E425" s="44" t="s">
        <v>3552</v>
      </c>
      <c r="F425" s="45" t="s">
        <v>2811</v>
      </c>
    </row>
    <row r="426" s="36" customFormat="1" ht="26.1" customHeight="1" spans="1:6">
      <c r="A426" s="27">
        <v>424</v>
      </c>
      <c r="B426" s="27" t="s">
        <v>3553</v>
      </c>
      <c r="C426" s="27">
        <v>2022043</v>
      </c>
      <c r="D426" s="27" t="s">
        <v>678</v>
      </c>
      <c r="E426" s="44" t="s">
        <v>2874</v>
      </c>
      <c r="F426" s="45" t="s">
        <v>2811</v>
      </c>
    </row>
    <row r="427" s="36" customFormat="1" ht="26.1" customHeight="1" spans="1:6">
      <c r="A427" s="27">
        <v>425</v>
      </c>
      <c r="B427" s="27" t="s">
        <v>3554</v>
      </c>
      <c r="C427" s="27">
        <v>2022038</v>
      </c>
      <c r="D427" s="27" t="s">
        <v>678</v>
      </c>
      <c r="E427" s="44" t="s">
        <v>3555</v>
      </c>
      <c r="F427" s="45" t="s">
        <v>2811</v>
      </c>
    </row>
    <row r="428" s="36" customFormat="1" ht="26.1" customHeight="1" spans="1:6">
      <c r="A428" s="27">
        <v>426</v>
      </c>
      <c r="B428" s="27" t="s">
        <v>3556</v>
      </c>
      <c r="C428" s="27">
        <v>2022047</v>
      </c>
      <c r="D428" s="27" t="s">
        <v>8</v>
      </c>
      <c r="E428" s="44" t="s">
        <v>3557</v>
      </c>
      <c r="F428" s="45" t="s">
        <v>2811</v>
      </c>
    </row>
    <row r="429" s="36" customFormat="1" ht="26.1" customHeight="1" spans="1:6">
      <c r="A429" s="27">
        <v>427</v>
      </c>
      <c r="B429" s="27" t="s">
        <v>3558</v>
      </c>
      <c r="C429" s="27">
        <v>2022036</v>
      </c>
      <c r="D429" s="27" t="s">
        <v>678</v>
      </c>
      <c r="E429" s="44" t="s">
        <v>3559</v>
      </c>
      <c r="F429" s="45" t="s">
        <v>2811</v>
      </c>
    </row>
    <row r="430" s="36" customFormat="1" ht="26.1" customHeight="1" spans="1:6">
      <c r="A430" s="27">
        <v>428</v>
      </c>
      <c r="B430" s="27" t="s">
        <v>3560</v>
      </c>
      <c r="C430" s="27">
        <v>2022035</v>
      </c>
      <c r="D430" s="27" t="s">
        <v>678</v>
      </c>
      <c r="E430" s="44" t="s">
        <v>3072</v>
      </c>
      <c r="F430" s="45" t="s">
        <v>2811</v>
      </c>
    </row>
    <row r="431" s="36" customFormat="1" ht="26.1" customHeight="1" spans="1:6">
      <c r="A431" s="27">
        <v>429</v>
      </c>
      <c r="B431" s="27" t="s">
        <v>3561</v>
      </c>
      <c r="C431" s="27">
        <v>2022033</v>
      </c>
      <c r="D431" s="27" t="s">
        <v>8</v>
      </c>
      <c r="E431" s="44" t="s">
        <v>3562</v>
      </c>
      <c r="F431" s="45" t="s">
        <v>2811</v>
      </c>
    </row>
    <row r="432" s="36" customFormat="1" ht="26.1" customHeight="1" spans="1:6">
      <c r="A432" s="27">
        <v>430</v>
      </c>
      <c r="B432" s="27" t="s">
        <v>3563</v>
      </c>
      <c r="C432" s="27">
        <v>2022033</v>
      </c>
      <c r="D432" s="27" t="s">
        <v>8</v>
      </c>
      <c r="E432" s="44" t="s">
        <v>3564</v>
      </c>
      <c r="F432" s="45" t="s">
        <v>2811</v>
      </c>
    </row>
    <row r="433" s="36" customFormat="1" ht="26.1" customHeight="1" spans="1:6">
      <c r="A433" s="27">
        <v>431</v>
      </c>
      <c r="B433" s="27" t="s">
        <v>3565</v>
      </c>
      <c r="C433" s="27">
        <v>2022033</v>
      </c>
      <c r="D433" s="27" t="s">
        <v>8</v>
      </c>
      <c r="E433" s="44" t="s">
        <v>3552</v>
      </c>
      <c r="F433" s="45" t="s">
        <v>2811</v>
      </c>
    </row>
    <row r="434" s="36" customFormat="1" ht="26.1" customHeight="1" spans="1:6">
      <c r="A434" s="27">
        <v>432</v>
      </c>
      <c r="B434" s="27" t="s">
        <v>3566</v>
      </c>
      <c r="C434" s="27">
        <v>2022034</v>
      </c>
      <c r="D434" s="27" t="s">
        <v>678</v>
      </c>
      <c r="E434" s="44" t="s">
        <v>3567</v>
      </c>
      <c r="F434" s="45" t="s">
        <v>2811</v>
      </c>
    </row>
    <row r="435" s="36" customFormat="1" ht="26.1" customHeight="1" spans="1:6">
      <c r="A435" s="27">
        <v>433</v>
      </c>
      <c r="B435" s="27" t="s">
        <v>3568</v>
      </c>
      <c r="C435" s="27">
        <v>2022037</v>
      </c>
      <c r="D435" s="27" t="s">
        <v>678</v>
      </c>
      <c r="E435" s="44" t="s">
        <v>3569</v>
      </c>
      <c r="F435" s="45" t="s">
        <v>2811</v>
      </c>
    </row>
    <row r="436" s="36" customFormat="1" ht="26.1" customHeight="1" spans="1:6">
      <c r="A436" s="27">
        <v>434</v>
      </c>
      <c r="B436" s="27" t="s">
        <v>3570</v>
      </c>
      <c r="C436" s="27">
        <v>2022044</v>
      </c>
      <c r="D436" s="27" t="s">
        <v>678</v>
      </c>
      <c r="E436" s="44" t="s">
        <v>2962</v>
      </c>
      <c r="F436" s="45" t="s">
        <v>2811</v>
      </c>
    </row>
    <row r="437" s="36" customFormat="1" ht="26.1" customHeight="1" spans="1:6">
      <c r="A437" s="27">
        <v>435</v>
      </c>
      <c r="B437" s="27" t="s">
        <v>3571</v>
      </c>
      <c r="C437" s="27">
        <v>2022034</v>
      </c>
      <c r="D437" s="27" t="s">
        <v>678</v>
      </c>
      <c r="E437" s="44" t="s">
        <v>2950</v>
      </c>
      <c r="F437" s="45" t="s">
        <v>2811</v>
      </c>
    </row>
    <row r="438" s="36" customFormat="1" ht="26.1" customHeight="1" spans="1:6">
      <c r="A438" s="27">
        <v>436</v>
      </c>
      <c r="B438" s="27" t="s">
        <v>929</v>
      </c>
      <c r="C438" s="27">
        <v>2022033</v>
      </c>
      <c r="D438" s="27" t="s">
        <v>8</v>
      </c>
      <c r="E438" s="44" t="s">
        <v>3572</v>
      </c>
      <c r="F438" s="45" t="s">
        <v>2811</v>
      </c>
    </row>
    <row r="439" s="36" customFormat="1" ht="26.1" customHeight="1" spans="1:6">
      <c r="A439" s="27">
        <v>437</v>
      </c>
      <c r="B439" s="27" t="s">
        <v>3573</v>
      </c>
      <c r="C439" s="27">
        <v>2022034</v>
      </c>
      <c r="D439" s="27" t="s">
        <v>678</v>
      </c>
      <c r="E439" s="44" t="s">
        <v>3305</v>
      </c>
      <c r="F439" s="45" t="s">
        <v>2811</v>
      </c>
    </row>
    <row r="440" s="36" customFormat="1" ht="26.1" customHeight="1" spans="1:6">
      <c r="A440" s="27">
        <v>438</v>
      </c>
      <c r="B440" s="27" t="s">
        <v>3574</v>
      </c>
      <c r="C440" s="27">
        <v>2022047</v>
      </c>
      <c r="D440" s="27" t="s">
        <v>8</v>
      </c>
      <c r="E440" s="44" t="s">
        <v>3575</v>
      </c>
      <c r="F440" s="45" t="s">
        <v>2811</v>
      </c>
    </row>
    <row r="441" s="36" customFormat="1" ht="26.1" customHeight="1" spans="1:6">
      <c r="A441" s="27">
        <v>439</v>
      </c>
      <c r="B441" s="27" t="s">
        <v>3576</v>
      </c>
      <c r="C441" s="27">
        <v>2022043</v>
      </c>
      <c r="D441" s="27" t="s">
        <v>678</v>
      </c>
      <c r="E441" s="44" t="s">
        <v>3438</v>
      </c>
      <c r="F441" s="45" t="s">
        <v>2811</v>
      </c>
    </row>
    <row r="442" s="36" customFormat="1" ht="26.1" customHeight="1" spans="1:6">
      <c r="A442" s="27">
        <v>440</v>
      </c>
      <c r="B442" s="27" t="s">
        <v>3577</v>
      </c>
      <c r="C442" s="27">
        <v>2022047</v>
      </c>
      <c r="D442" s="27" t="s">
        <v>8</v>
      </c>
      <c r="E442" s="44" t="s">
        <v>2810</v>
      </c>
      <c r="F442" s="45" t="s">
        <v>2811</v>
      </c>
    </row>
    <row r="443" s="36" customFormat="1" ht="26.1" customHeight="1" spans="1:6">
      <c r="A443" s="27">
        <v>441</v>
      </c>
      <c r="B443" s="27" t="s">
        <v>3578</v>
      </c>
      <c r="C443" s="27">
        <v>2022036</v>
      </c>
      <c r="D443" s="27" t="s">
        <v>678</v>
      </c>
      <c r="E443" s="44" t="s">
        <v>3579</v>
      </c>
      <c r="F443" s="45" t="s">
        <v>2811</v>
      </c>
    </row>
    <row r="444" s="36" customFormat="1" ht="26.1" customHeight="1" spans="1:6">
      <c r="A444" s="27">
        <v>442</v>
      </c>
      <c r="B444" s="27" t="s">
        <v>3580</v>
      </c>
      <c r="C444" s="27">
        <v>2022049</v>
      </c>
      <c r="D444" s="27" t="s">
        <v>8</v>
      </c>
      <c r="E444" s="44" t="s">
        <v>2891</v>
      </c>
      <c r="F444" s="45" t="s">
        <v>2811</v>
      </c>
    </row>
    <row r="445" s="36" customFormat="1" ht="26.1" customHeight="1" spans="1:6">
      <c r="A445" s="27">
        <v>443</v>
      </c>
      <c r="B445" s="27" t="s">
        <v>3581</v>
      </c>
      <c r="C445" s="27">
        <v>2022038</v>
      </c>
      <c r="D445" s="27" t="s">
        <v>678</v>
      </c>
      <c r="E445" s="44" t="s">
        <v>3582</v>
      </c>
      <c r="F445" s="45" t="s">
        <v>2811</v>
      </c>
    </row>
    <row r="446" s="36" customFormat="1" ht="26.1" customHeight="1" spans="1:6">
      <c r="A446" s="27">
        <v>444</v>
      </c>
      <c r="B446" s="27" t="s">
        <v>3583</v>
      </c>
      <c r="C446" s="27">
        <v>2022033</v>
      </c>
      <c r="D446" s="27" t="s">
        <v>8</v>
      </c>
      <c r="E446" s="44" t="s">
        <v>3346</v>
      </c>
      <c r="F446" s="45" t="s">
        <v>2811</v>
      </c>
    </row>
    <row r="447" s="36" customFormat="1" ht="26.1" customHeight="1" spans="1:6">
      <c r="A447" s="27">
        <v>445</v>
      </c>
      <c r="B447" s="27" t="s">
        <v>3584</v>
      </c>
      <c r="C447" s="27">
        <v>2022040</v>
      </c>
      <c r="D447" s="27" t="s">
        <v>8</v>
      </c>
      <c r="E447" s="44" t="s">
        <v>3585</v>
      </c>
      <c r="F447" s="45" t="s">
        <v>2811</v>
      </c>
    </row>
    <row r="448" s="36" customFormat="1" ht="26.1" customHeight="1" spans="1:6">
      <c r="A448" s="27">
        <v>446</v>
      </c>
      <c r="B448" s="27" t="s">
        <v>3586</v>
      </c>
      <c r="C448" s="27">
        <v>2022034</v>
      </c>
      <c r="D448" s="27" t="s">
        <v>678</v>
      </c>
      <c r="E448" s="44" t="s">
        <v>2847</v>
      </c>
      <c r="F448" s="45" t="s">
        <v>2811</v>
      </c>
    </row>
    <row r="449" s="36" customFormat="1" ht="26.1" customHeight="1" spans="1:6">
      <c r="A449" s="27">
        <v>447</v>
      </c>
      <c r="B449" s="27" t="s">
        <v>3587</v>
      </c>
      <c r="C449" s="27">
        <v>2022034</v>
      </c>
      <c r="D449" s="27" t="s">
        <v>678</v>
      </c>
      <c r="E449" s="44" t="s">
        <v>3217</v>
      </c>
      <c r="F449" s="45" t="s">
        <v>2811</v>
      </c>
    </row>
    <row r="450" s="36" customFormat="1" ht="26.1" customHeight="1" spans="1:6">
      <c r="A450" s="27">
        <v>448</v>
      </c>
      <c r="B450" s="27" t="s">
        <v>3588</v>
      </c>
      <c r="C450" s="27">
        <v>2022033</v>
      </c>
      <c r="D450" s="27" t="s">
        <v>8</v>
      </c>
      <c r="E450" s="44" t="s">
        <v>3589</v>
      </c>
      <c r="F450" s="45" t="s">
        <v>2811</v>
      </c>
    </row>
    <row r="451" s="36" customFormat="1" ht="26.1" customHeight="1" spans="1:6">
      <c r="A451" s="27">
        <v>449</v>
      </c>
      <c r="B451" s="27" t="s">
        <v>3590</v>
      </c>
      <c r="C451" s="27">
        <v>2022043</v>
      </c>
      <c r="D451" s="27" t="s">
        <v>678</v>
      </c>
      <c r="E451" s="44" t="s">
        <v>2872</v>
      </c>
      <c r="F451" s="45" t="s">
        <v>2811</v>
      </c>
    </row>
    <row r="452" s="36" customFormat="1" ht="26.1" customHeight="1" spans="1:6">
      <c r="A452" s="27">
        <v>450</v>
      </c>
      <c r="B452" s="27" t="s">
        <v>3591</v>
      </c>
      <c r="C452" s="27">
        <v>2022033</v>
      </c>
      <c r="D452" s="27" t="s">
        <v>8</v>
      </c>
      <c r="E452" s="44" t="s">
        <v>3592</v>
      </c>
      <c r="F452" s="45" t="s">
        <v>2811</v>
      </c>
    </row>
    <row r="453" s="36" customFormat="1" ht="26.1" customHeight="1" spans="1:6">
      <c r="A453" s="27">
        <v>451</v>
      </c>
      <c r="B453" s="27" t="s">
        <v>3593</v>
      </c>
      <c r="C453" s="27">
        <v>2022033</v>
      </c>
      <c r="D453" s="27" t="s">
        <v>8</v>
      </c>
      <c r="E453" s="44" t="s">
        <v>3298</v>
      </c>
      <c r="F453" s="45" t="s">
        <v>2811</v>
      </c>
    </row>
    <row r="454" s="36" customFormat="1" ht="26.1" customHeight="1" spans="1:6">
      <c r="A454" s="27">
        <v>452</v>
      </c>
      <c r="B454" s="27" t="s">
        <v>3594</v>
      </c>
      <c r="C454" s="27">
        <v>2022035</v>
      </c>
      <c r="D454" s="27" t="s">
        <v>678</v>
      </c>
      <c r="E454" s="44" t="s">
        <v>3595</v>
      </c>
      <c r="F454" s="45" t="s">
        <v>2811</v>
      </c>
    </row>
    <row r="456" spans="1:6">
      <c r="A456" s="15" t="s">
        <v>3596</v>
      </c>
      <c r="B456" s="16"/>
      <c r="C456" s="16"/>
      <c r="D456" s="16"/>
      <c r="E456" s="16"/>
      <c r="F456" s="16"/>
    </row>
    <row r="457" spans="1:6">
      <c r="A457" s="16"/>
      <c r="B457" s="16"/>
      <c r="C457" s="16"/>
      <c r="D457" s="16"/>
      <c r="E457" s="16"/>
      <c r="F457" s="16"/>
    </row>
  </sheetData>
  <mergeCells count="2">
    <mergeCell ref="A1:F1"/>
    <mergeCell ref="A456:F457"/>
  </mergeCells>
  <dataValidations count="1">
    <dataValidation type="list" allowBlank="1" showInputMessage="1" showErrorMessage="1" errorTitle="性别" error="必须输入或选择合法的数据" promptTitle="性别" prompt="必须输入或选择合法的数据" sqref="D3:D348 D350:D454">
      <formula1>"男,女"</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4"/>
  <sheetViews>
    <sheetView topLeftCell="A148" workbookViewId="0">
      <selection activeCell="I164" sqref="I164"/>
    </sheetView>
  </sheetViews>
  <sheetFormatPr defaultColWidth="9" defaultRowHeight="14.4" outlineLevelCol="5"/>
  <cols>
    <col min="1" max="1" width="5.25" style="18" customWidth="1"/>
    <col min="2" max="2" width="11.6296296296296" style="22" customWidth="1"/>
    <col min="3" max="3" width="11.6666666666667" style="18" customWidth="1"/>
    <col min="4" max="4" width="6.12962962962963" style="18" customWidth="1"/>
    <col min="5" max="5" width="25.1111111111111" style="18" customWidth="1"/>
    <col min="6" max="6" width="14.7777777777778" style="18" customWidth="1"/>
    <col min="7" max="16384" width="9" style="18"/>
  </cols>
  <sheetData>
    <row r="1" s="18" customFormat="1" ht="58" customHeight="1" spans="1:6">
      <c r="A1" s="23" t="s">
        <v>3597</v>
      </c>
      <c r="B1" s="23"/>
      <c r="C1" s="23"/>
      <c r="D1" s="23"/>
      <c r="E1" s="23"/>
      <c r="F1" s="23"/>
    </row>
    <row r="2" s="19" customFormat="1" ht="21.75" customHeight="1" spans="1:6">
      <c r="A2" s="24" t="s">
        <v>1</v>
      </c>
      <c r="B2" s="25" t="s">
        <v>3598</v>
      </c>
      <c r="C2" s="24" t="s">
        <v>2</v>
      </c>
      <c r="D2" s="24" t="s">
        <v>4</v>
      </c>
      <c r="E2" s="25" t="s">
        <v>5</v>
      </c>
      <c r="F2" s="26" t="s">
        <v>6</v>
      </c>
    </row>
    <row r="3" s="20" customFormat="1" ht="22.5" customHeight="1" spans="1:6">
      <c r="A3" s="14">
        <v>1</v>
      </c>
      <c r="B3" s="14">
        <v>20222201</v>
      </c>
      <c r="C3" s="27" t="s">
        <v>3599</v>
      </c>
      <c r="D3" s="14" t="s">
        <v>678</v>
      </c>
      <c r="E3" s="14" t="s">
        <v>3600</v>
      </c>
      <c r="F3" s="14" t="s">
        <v>3601</v>
      </c>
    </row>
    <row r="4" s="20" customFormat="1" ht="22.5" customHeight="1" spans="1:6">
      <c r="A4" s="14">
        <v>2</v>
      </c>
      <c r="B4" s="14">
        <v>20222202</v>
      </c>
      <c r="C4" s="14" t="s">
        <v>3602</v>
      </c>
      <c r="D4" s="14" t="s">
        <v>678</v>
      </c>
      <c r="E4" s="14" t="s">
        <v>3603</v>
      </c>
      <c r="F4" s="14" t="s">
        <v>3601</v>
      </c>
    </row>
    <row r="5" s="20" customFormat="1" ht="22.5" customHeight="1" spans="1:6">
      <c r="A5" s="14">
        <v>3</v>
      </c>
      <c r="B5" s="14">
        <v>20222203</v>
      </c>
      <c r="C5" s="14" t="s">
        <v>3604</v>
      </c>
      <c r="D5" s="14" t="s">
        <v>678</v>
      </c>
      <c r="E5" s="14" t="s">
        <v>3605</v>
      </c>
      <c r="F5" s="14" t="s">
        <v>3601</v>
      </c>
    </row>
    <row r="6" s="20" customFormat="1" ht="22.5" customHeight="1" spans="1:6">
      <c r="A6" s="14">
        <v>4</v>
      </c>
      <c r="B6" s="14">
        <v>20222204</v>
      </c>
      <c r="C6" s="14" t="s">
        <v>3606</v>
      </c>
      <c r="D6" s="14" t="s">
        <v>678</v>
      </c>
      <c r="E6" s="14" t="s">
        <v>3607</v>
      </c>
      <c r="F6" s="14" t="s">
        <v>3601</v>
      </c>
    </row>
    <row r="7" s="20" customFormat="1" ht="22.5" customHeight="1" spans="1:6">
      <c r="A7" s="14">
        <v>5</v>
      </c>
      <c r="B7" s="14">
        <v>20222205</v>
      </c>
      <c r="C7" s="14" t="s">
        <v>3608</v>
      </c>
      <c r="D7" s="14" t="s">
        <v>678</v>
      </c>
      <c r="E7" s="14" t="s">
        <v>3609</v>
      </c>
      <c r="F7" s="14" t="s">
        <v>3601</v>
      </c>
    </row>
    <row r="8" s="20" customFormat="1" ht="22.5" customHeight="1" spans="1:6">
      <c r="A8" s="14">
        <v>6</v>
      </c>
      <c r="B8" s="14">
        <v>20222206</v>
      </c>
      <c r="C8" s="14" t="s">
        <v>2496</v>
      </c>
      <c r="D8" s="14" t="s">
        <v>678</v>
      </c>
      <c r="E8" s="14" t="s">
        <v>3610</v>
      </c>
      <c r="F8" s="14" t="s">
        <v>3601</v>
      </c>
    </row>
    <row r="9" s="20" customFormat="1" ht="22.5" customHeight="1" spans="1:6">
      <c r="A9" s="14">
        <v>7</v>
      </c>
      <c r="B9" s="14">
        <v>20222207</v>
      </c>
      <c r="C9" s="28" t="s">
        <v>677</v>
      </c>
      <c r="D9" s="14" t="s">
        <v>678</v>
      </c>
      <c r="E9" s="14" t="s">
        <v>3611</v>
      </c>
      <c r="F9" s="14" t="s">
        <v>3601</v>
      </c>
    </row>
    <row r="10" s="20" customFormat="1" ht="22.5" customHeight="1" spans="1:6">
      <c r="A10" s="14">
        <v>8</v>
      </c>
      <c r="B10" s="14">
        <v>20222208</v>
      </c>
      <c r="C10" s="14" t="s">
        <v>3612</v>
      </c>
      <c r="D10" s="14" t="s">
        <v>678</v>
      </c>
      <c r="E10" s="14" t="s">
        <v>2111</v>
      </c>
      <c r="F10" s="14" t="s">
        <v>3601</v>
      </c>
    </row>
    <row r="11" s="20" customFormat="1" ht="22.5" customHeight="1" spans="1:6">
      <c r="A11" s="14">
        <v>9</v>
      </c>
      <c r="B11" s="14">
        <v>20222209</v>
      </c>
      <c r="C11" s="14" t="s">
        <v>3613</v>
      </c>
      <c r="D11" s="14" t="s">
        <v>678</v>
      </c>
      <c r="E11" s="14" t="s">
        <v>3614</v>
      </c>
      <c r="F11" s="14" t="s">
        <v>3601</v>
      </c>
    </row>
    <row r="12" s="20" customFormat="1" ht="22.5" customHeight="1" spans="1:6">
      <c r="A12" s="14">
        <v>10</v>
      </c>
      <c r="B12" s="14">
        <v>20222210</v>
      </c>
      <c r="C12" s="14" t="s">
        <v>3615</v>
      </c>
      <c r="D12" s="14" t="s">
        <v>678</v>
      </c>
      <c r="E12" s="14" t="s">
        <v>3616</v>
      </c>
      <c r="F12" s="14" t="s">
        <v>3601</v>
      </c>
    </row>
    <row r="13" s="20" customFormat="1" ht="22.5" customHeight="1" spans="1:6">
      <c r="A13" s="14">
        <v>11</v>
      </c>
      <c r="B13" s="14">
        <v>20222211</v>
      </c>
      <c r="C13" s="14" t="s">
        <v>3617</v>
      </c>
      <c r="D13" s="14" t="s">
        <v>678</v>
      </c>
      <c r="E13" s="14" t="s">
        <v>3618</v>
      </c>
      <c r="F13" s="14" t="s">
        <v>3601</v>
      </c>
    </row>
    <row r="14" s="20" customFormat="1" ht="22.5" customHeight="1" spans="1:6">
      <c r="A14" s="14">
        <v>12</v>
      </c>
      <c r="B14" s="14">
        <v>20222212</v>
      </c>
      <c r="C14" s="14" t="s">
        <v>2455</v>
      </c>
      <c r="D14" s="14" t="s">
        <v>678</v>
      </c>
      <c r="E14" s="14" t="s">
        <v>3619</v>
      </c>
      <c r="F14" s="14" t="s">
        <v>3601</v>
      </c>
    </row>
    <row r="15" s="20" customFormat="1" ht="22.5" customHeight="1" spans="1:6">
      <c r="A15" s="14">
        <v>13</v>
      </c>
      <c r="B15" s="14">
        <v>20222213</v>
      </c>
      <c r="C15" s="27" t="s">
        <v>3620</v>
      </c>
      <c r="D15" s="14" t="s">
        <v>678</v>
      </c>
      <c r="E15" s="14" t="s">
        <v>3621</v>
      </c>
      <c r="F15" s="14" t="s">
        <v>3601</v>
      </c>
    </row>
    <row r="16" s="20" customFormat="1" ht="22.5" customHeight="1" spans="1:6">
      <c r="A16" s="14">
        <v>14</v>
      </c>
      <c r="B16" s="14">
        <v>20222214</v>
      </c>
      <c r="C16" s="14" t="s">
        <v>3622</v>
      </c>
      <c r="D16" s="14" t="s">
        <v>678</v>
      </c>
      <c r="E16" s="14" t="s">
        <v>3623</v>
      </c>
      <c r="F16" s="14" t="s">
        <v>3601</v>
      </c>
    </row>
    <row r="17" s="20" customFormat="1" ht="22.5" customHeight="1" spans="1:6">
      <c r="A17" s="14">
        <v>15</v>
      </c>
      <c r="B17" s="14">
        <v>20222215</v>
      </c>
      <c r="C17" s="14" t="s">
        <v>3624</v>
      </c>
      <c r="D17" s="14" t="s">
        <v>678</v>
      </c>
      <c r="E17" s="14" t="s">
        <v>3625</v>
      </c>
      <c r="F17" s="14" t="s">
        <v>3601</v>
      </c>
    </row>
    <row r="18" s="20" customFormat="1" ht="22.5" customHeight="1" spans="1:5">
      <c r="A18" s="29" t="s">
        <v>3626</v>
      </c>
      <c r="B18" s="29"/>
      <c r="C18" s="29"/>
      <c r="D18" s="29"/>
      <c r="E18" s="29"/>
    </row>
    <row r="19" s="20" customFormat="1" ht="22.5" customHeight="1" spans="1:6">
      <c r="A19" s="30" t="s">
        <v>1</v>
      </c>
      <c r="B19" s="31" t="s">
        <v>3598</v>
      </c>
      <c r="C19" s="30" t="s">
        <v>2</v>
      </c>
      <c r="D19" s="30" t="s">
        <v>4</v>
      </c>
      <c r="E19" s="31" t="s">
        <v>5</v>
      </c>
      <c r="F19" s="32" t="s">
        <v>6</v>
      </c>
    </row>
    <row r="20" s="20" customFormat="1" ht="22.5" customHeight="1" spans="1:6">
      <c r="A20" s="14">
        <v>16</v>
      </c>
      <c r="B20" s="14">
        <v>20222216</v>
      </c>
      <c r="C20" s="27" t="s">
        <v>3627</v>
      </c>
      <c r="D20" s="14" t="s">
        <v>678</v>
      </c>
      <c r="E20" s="14" t="s">
        <v>3628</v>
      </c>
      <c r="F20" s="14" t="s">
        <v>3601</v>
      </c>
    </row>
    <row r="21" s="20" customFormat="1" ht="22.5" customHeight="1" spans="1:6">
      <c r="A21" s="14">
        <v>17</v>
      </c>
      <c r="B21" s="14">
        <v>20222217</v>
      </c>
      <c r="C21" s="27" t="s">
        <v>3629</v>
      </c>
      <c r="D21" s="14" t="s">
        <v>678</v>
      </c>
      <c r="E21" s="14" t="s">
        <v>3630</v>
      </c>
      <c r="F21" s="14" t="s">
        <v>3601</v>
      </c>
    </row>
    <row r="22" s="20" customFormat="1" ht="22.5" customHeight="1" spans="1:6">
      <c r="A22" s="14">
        <v>18</v>
      </c>
      <c r="B22" s="14">
        <v>20222218</v>
      </c>
      <c r="C22" s="14" t="s">
        <v>3631</v>
      </c>
      <c r="D22" s="14" t="s">
        <v>678</v>
      </c>
      <c r="E22" s="14" t="s">
        <v>1728</v>
      </c>
      <c r="F22" s="14" t="s">
        <v>3601</v>
      </c>
    </row>
    <row r="23" s="20" customFormat="1" ht="22.5" customHeight="1" spans="1:6">
      <c r="A23" s="14">
        <v>19</v>
      </c>
      <c r="B23" s="14">
        <v>20222219</v>
      </c>
      <c r="C23" s="14" t="s">
        <v>3632</v>
      </c>
      <c r="D23" s="14" t="s">
        <v>678</v>
      </c>
      <c r="E23" s="14" t="s">
        <v>3633</v>
      </c>
      <c r="F23" s="14" t="s">
        <v>3601</v>
      </c>
    </row>
    <row r="24" s="20" customFormat="1" ht="22.5" customHeight="1" spans="1:6">
      <c r="A24" s="14">
        <v>20</v>
      </c>
      <c r="B24" s="14">
        <v>20222220</v>
      </c>
      <c r="C24" s="14" t="s">
        <v>3634</v>
      </c>
      <c r="D24" s="14" t="s">
        <v>678</v>
      </c>
      <c r="E24" s="14" t="s">
        <v>3635</v>
      </c>
      <c r="F24" s="14" t="s">
        <v>3601</v>
      </c>
    </row>
    <row r="25" s="20" customFormat="1" ht="22.5" customHeight="1" spans="1:6">
      <c r="A25" s="14">
        <v>21</v>
      </c>
      <c r="B25" s="14">
        <v>20222221</v>
      </c>
      <c r="C25" s="14" t="s">
        <v>3636</v>
      </c>
      <c r="D25" s="14" t="s">
        <v>678</v>
      </c>
      <c r="E25" s="14" t="s">
        <v>3637</v>
      </c>
      <c r="F25" s="14" t="s">
        <v>3601</v>
      </c>
    </row>
    <row r="26" s="20" customFormat="1" ht="22.5" customHeight="1" spans="1:6">
      <c r="A26" s="14">
        <v>22</v>
      </c>
      <c r="B26" s="14">
        <v>20222222</v>
      </c>
      <c r="C26" s="14" t="s">
        <v>3638</v>
      </c>
      <c r="D26" s="14" t="s">
        <v>678</v>
      </c>
      <c r="E26" s="14" t="s">
        <v>3639</v>
      </c>
      <c r="F26" s="14" t="s">
        <v>3601</v>
      </c>
    </row>
    <row r="27" s="20" customFormat="1" ht="22.5" customHeight="1" spans="1:6">
      <c r="A27" s="14">
        <v>23</v>
      </c>
      <c r="B27" s="14">
        <v>20222223</v>
      </c>
      <c r="C27" s="14" t="s">
        <v>3640</v>
      </c>
      <c r="D27" s="14" t="s">
        <v>678</v>
      </c>
      <c r="E27" s="14" t="s">
        <v>3641</v>
      </c>
      <c r="F27" s="14" t="s">
        <v>3601</v>
      </c>
    </row>
    <row r="28" s="21" customFormat="1" ht="22.5" customHeight="1" spans="1:6">
      <c r="A28" s="14">
        <v>24</v>
      </c>
      <c r="B28" s="14">
        <v>20222224</v>
      </c>
      <c r="C28" s="14" t="s">
        <v>3642</v>
      </c>
      <c r="D28" s="14" t="s">
        <v>678</v>
      </c>
      <c r="E28" s="14" t="s">
        <v>3643</v>
      </c>
      <c r="F28" s="14" t="s">
        <v>3601</v>
      </c>
    </row>
    <row r="29" s="21" customFormat="1" ht="22.5" customHeight="1" spans="1:6">
      <c r="A29" s="14">
        <v>25</v>
      </c>
      <c r="B29" s="14">
        <v>20222225</v>
      </c>
      <c r="C29" s="14" t="s">
        <v>3644</v>
      </c>
      <c r="D29" s="14" t="s">
        <v>678</v>
      </c>
      <c r="E29" s="14" t="s">
        <v>3645</v>
      </c>
      <c r="F29" s="14" t="s">
        <v>3601</v>
      </c>
    </row>
    <row r="30" s="21" customFormat="1" ht="22.5" customHeight="1" spans="1:6">
      <c r="A30" s="14">
        <v>26</v>
      </c>
      <c r="B30" s="14">
        <v>20222226</v>
      </c>
      <c r="C30" s="14" t="s">
        <v>3646</v>
      </c>
      <c r="D30" s="14" t="s">
        <v>678</v>
      </c>
      <c r="E30" s="14" t="s">
        <v>3647</v>
      </c>
      <c r="F30" s="14" t="s">
        <v>3601</v>
      </c>
    </row>
    <row r="31" s="21" customFormat="1" ht="22.5" customHeight="1" spans="1:6">
      <c r="A31" s="14">
        <v>27</v>
      </c>
      <c r="B31" s="14">
        <v>20222227</v>
      </c>
      <c r="C31" s="27" t="s">
        <v>3648</v>
      </c>
      <c r="D31" s="14" t="s">
        <v>678</v>
      </c>
      <c r="E31" s="14" t="s">
        <v>3649</v>
      </c>
      <c r="F31" s="14" t="s">
        <v>3601</v>
      </c>
    </row>
    <row r="32" s="21" customFormat="1" ht="22.5" customHeight="1" spans="1:6">
      <c r="A32" s="14">
        <v>28</v>
      </c>
      <c r="B32" s="14">
        <v>20222228</v>
      </c>
      <c r="C32" s="14" t="s">
        <v>3650</v>
      </c>
      <c r="D32" s="14" t="s">
        <v>678</v>
      </c>
      <c r="E32" s="14" t="s">
        <v>3651</v>
      </c>
      <c r="F32" s="14" t="s">
        <v>3601</v>
      </c>
    </row>
    <row r="33" s="21" customFormat="1" ht="22.5" customHeight="1" spans="1:6">
      <c r="A33" s="14">
        <v>29</v>
      </c>
      <c r="B33" s="14">
        <v>20222229</v>
      </c>
      <c r="C33" s="14" t="s">
        <v>3652</v>
      </c>
      <c r="D33" s="14" t="s">
        <v>678</v>
      </c>
      <c r="E33" s="14" t="s">
        <v>3653</v>
      </c>
      <c r="F33" s="14" t="s">
        <v>3601</v>
      </c>
    </row>
    <row r="34" s="21" customFormat="1" ht="22.5" customHeight="1" spans="1:6">
      <c r="A34" s="14">
        <v>30</v>
      </c>
      <c r="B34" s="14">
        <v>20222230</v>
      </c>
      <c r="C34" s="14" t="s">
        <v>2612</v>
      </c>
      <c r="D34" s="14" t="s">
        <v>678</v>
      </c>
      <c r="E34" s="14" t="s">
        <v>3654</v>
      </c>
      <c r="F34" s="14" t="s">
        <v>3601</v>
      </c>
    </row>
    <row r="35" s="21" customFormat="1" ht="22.5" customHeight="1" spans="1:5">
      <c r="A35" s="29" t="s">
        <v>3655</v>
      </c>
      <c r="B35" s="29"/>
      <c r="C35" s="29"/>
      <c r="D35" s="29"/>
      <c r="E35" s="29"/>
    </row>
    <row r="36" s="21" customFormat="1" ht="22.5" customHeight="1" spans="1:6">
      <c r="A36" s="30" t="s">
        <v>1</v>
      </c>
      <c r="B36" s="31" t="s">
        <v>3598</v>
      </c>
      <c r="C36" s="30" t="s">
        <v>2</v>
      </c>
      <c r="D36" s="30" t="s">
        <v>4</v>
      </c>
      <c r="E36" s="31" t="s">
        <v>5</v>
      </c>
      <c r="F36" s="32" t="s">
        <v>6</v>
      </c>
    </row>
    <row r="37" s="21" customFormat="1" ht="22.5" customHeight="1" spans="1:6">
      <c r="A37" s="14">
        <v>31</v>
      </c>
      <c r="B37" s="14">
        <v>20222231</v>
      </c>
      <c r="C37" s="14" t="s">
        <v>3656</v>
      </c>
      <c r="D37" s="14" t="s">
        <v>678</v>
      </c>
      <c r="E37" s="14" t="s">
        <v>3657</v>
      </c>
      <c r="F37" s="14" t="s">
        <v>3601</v>
      </c>
    </row>
    <row r="38" s="21" customFormat="1" ht="22.5" customHeight="1" spans="1:6">
      <c r="A38" s="14">
        <v>32</v>
      </c>
      <c r="B38" s="14">
        <v>20222232</v>
      </c>
      <c r="C38" s="14" t="s">
        <v>3658</v>
      </c>
      <c r="D38" s="14" t="s">
        <v>678</v>
      </c>
      <c r="E38" s="14" t="s">
        <v>3659</v>
      </c>
      <c r="F38" s="14" t="s">
        <v>3601</v>
      </c>
    </row>
    <row r="39" s="21" customFormat="1" ht="22.5" customHeight="1" spans="1:6">
      <c r="A39" s="14">
        <v>33</v>
      </c>
      <c r="B39" s="14">
        <v>20222233</v>
      </c>
      <c r="C39" s="14" t="s">
        <v>3660</v>
      </c>
      <c r="D39" s="14" t="s">
        <v>678</v>
      </c>
      <c r="E39" s="14" t="s">
        <v>3661</v>
      </c>
      <c r="F39" s="14" t="s">
        <v>3601</v>
      </c>
    </row>
    <row r="40" s="21" customFormat="1" ht="22.5" customHeight="1" spans="1:6">
      <c r="A40" s="14">
        <v>34</v>
      </c>
      <c r="B40" s="14">
        <v>20222234</v>
      </c>
      <c r="C40" s="14" t="s">
        <v>3662</v>
      </c>
      <c r="D40" s="14" t="s">
        <v>678</v>
      </c>
      <c r="E40" s="14" t="s">
        <v>3663</v>
      </c>
      <c r="F40" s="14" t="s">
        <v>3601</v>
      </c>
    </row>
    <row r="41" s="21" customFormat="1" ht="22.5" customHeight="1" spans="1:6">
      <c r="A41" s="14">
        <v>35</v>
      </c>
      <c r="B41" s="14">
        <v>20222235</v>
      </c>
      <c r="C41" s="27" t="s">
        <v>3664</v>
      </c>
      <c r="D41" s="14" t="s">
        <v>678</v>
      </c>
      <c r="E41" s="14" t="s">
        <v>3665</v>
      </c>
      <c r="F41" s="14" t="s">
        <v>3601</v>
      </c>
    </row>
    <row r="42" s="21" customFormat="1" ht="22.5" customHeight="1" spans="1:6">
      <c r="A42" s="14">
        <v>36</v>
      </c>
      <c r="B42" s="14">
        <v>20222236</v>
      </c>
      <c r="C42" s="14" t="s">
        <v>3666</v>
      </c>
      <c r="D42" s="14" t="s">
        <v>678</v>
      </c>
      <c r="E42" s="14" t="s">
        <v>3621</v>
      </c>
      <c r="F42" s="14" t="s">
        <v>3601</v>
      </c>
    </row>
    <row r="43" s="21" customFormat="1" ht="22.5" customHeight="1" spans="1:6">
      <c r="A43" s="14">
        <v>37</v>
      </c>
      <c r="B43" s="14">
        <v>20222237</v>
      </c>
      <c r="C43" s="28" t="s">
        <v>3667</v>
      </c>
      <c r="D43" s="14" t="s">
        <v>678</v>
      </c>
      <c r="E43" s="14" t="s">
        <v>3668</v>
      </c>
      <c r="F43" s="14" t="s">
        <v>3601</v>
      </c>
    </row>
    <row r="44" s="21" customFormat="1" ht="22.5" customHeight="1" spans="1:6">
      <c r="A44" s="14">
        <v>38</v>
      </c>
      <c r="B44" s="14">
        <v>20222238</v>
      </c>
      <c r="C44" s="27" t="s">
        <v>3669</v>
      </c>
      <c r="D44" s="14" t="s">
        <v>678</v>
      </c>
      <c r="E44" s="14" t="s">
        <v>1169</v>
      </c>
      <c r="F44" s="14" t="s">
        <v>3601</v>
      </c>
    </row>
    <row r="45" s="21" customFormat="1" ht="22.5" customHeight="1" spans="1:6">
      <c r="A45" s="14">
        <v>39</v>
      </c>
      <c r="B45" s="14">
        <v>20222239</v>
      </c>
      <c r="C45" s="27" t="s">
        <v>3670</v>
      </c>
      <c r="D45" s="14" t="s">
        <v>678</v>
      </c>
      <c r="E45" s="14" t="s">
        <v>3671</v>
      </c>
      <c r="F45" s="14" t="s">
        <v>3601</v>
      </c>
    </row>
    <row r="46" s="21" customFormat="1" ht="22.5" customHeight="1" spans="1:6">
      <c r="A46" s="14">
        <v>40</v>
      </c>
      <c r="B46" s="14">
        <v>20222240</v>
      </c>
      <c r="C46" s="14" t="s">
        <v>3672</v>
      </c>
      <c r="D46" s="14" t="s">
        <v>678</v>
      </c>
      <c r="E46" s="14" t="s">
        <v>3673</v>
      </c>
      <c r="F46" s="14" t="s">
        <v>3601</v>
      </c>
    </row>
    <row r="47" s="21" customFormat="1" ht="22.5" customHeight="1" spans="1:6">
      <c r="A47" s="14">
        <v>41</v>
      </c>
      <c r="B47" s="14">
        <v>20222241</v>
      </c>
      <c r="C47" s="14" t="s">
        <v>3674</v>
      </c>
      <c r="D47" s="14" t="s">
        <v>678</v>
      </c>
      <c r="E47" s="14" t="s">
        <v>3625</v>
      </c>
      <c r="F47" s="14" t="s">
        <v>3601</v>
      </c>
    </row>
    <row r="48" s="21" customFormat="1" ht="22.5" customHeight="1" spans="1:6">
      <c r="A48" s="14">
        <v>42</v>
      </c>
      <c r="B48" s="14">
        <v>20222242</v>
      </c>
      <c r="C48" s="14" t="s">
        <v>3675</v>
      </c>
      <c r="D48" s="14" t="s">
        <v>678</v>
      </c>
      <c r="E48" s="14" t="s">
        <v>3676</v>
      </c>
      <c r="F48" s="14" t="s">
        <v>3601</v>
      </c>
    </row>
    <row r="49" s="21" customFormat="1" ht="22.5" customHeight="1" spans="1:6">
      <c r="A49" s="14">
        <v>43</v>
      </c>
      <c r="B49" s="14">
        <v>20222243</v>
      </c>
      <c r="C49" s="14" t="s">
        <v>3677</v>
      </c>
      <c r="D49" s="14" t="s">
        <v>678</v>
      </c>
      <c r="E49" s="14" t="s">
        <v>3678</v>
      </c>
      <c r="F49" s="14" t="s">
        <v>3601</v>
      </c>
    </row>
    <row r="50" s="21" customFormat="1" ht="22.5" customHeight="1" spans="1:6">
      <c r="A50" s="14">
        <v>44</v>
      </c>
      <c r="B50" s="14">
        <v>20222244</v>
      </c>
      <c r="C50" s="14" t="s">
        <v>3679</v>
      </c>
      <c r="D50" s="14" t="s">
        <v>678</v>
      </c>
      <c r="E50" s="14" t="s">
        <v>3680</v>
      </c>
      <c r="F50" s="14" t="s">
        <v>3601</v>
      </c>
    </row>
    <row r="51" s="21" customFormat="1" ht="22.5" customHeight="1" spans="1:6">
      <c r="A51" s="14">
        <v>45</v>
      </c>
      <c r="B51" s="14">
        <v>20222245</v>
      </c>
      <c r="C51" s="14" t="s">
        <v>3681</v>
      </c>
      <c r="D51" s="14" t="s">
        <v>678</v>
      </c>
      <c r="E51" s="14" t="s">
        <v>3682</v>
      </c>
      <c r="F51" s="14" t="s">
        <v>3601</v>
      </c>
    </row>
    <row r="52" s="21" customFormat="1" ht="22.5" customHeight="1" spans="1:5">
      <c r="A52" s="29" t="s">
        <v>3683</v>
      </c>
      <c r="B52" s="29"/>
      <c r="C52" s="29"/>
      <c r="D52" s="29"/>
      <c r="E52" s="29"/>
    </row>
    <row r="53" s="21" customFormat="1" ht="22.5" customHeight="1" spans="1:6">
      <c r="A53" s="30" t="s">
        <v>1</v>
      </c>
      <c r="B53" s="31" t="s">
        <v>3598</v>
      </c>
      <c r="C53" s="30" t="s">
        <v>2</v>
      </c>
      <c r="D53" s="30" t="s">
        <v>4</v>
      </c>
      <c r="E53" s="31" t="s">
        <v>5</v>
      </c>
      <c r="F53" s="32" t="s">
        <v>6</v>
      </c>
    </row>
    <row r="54" s="21" customFormat="1" ht="22.5" customHeight="1" spans="1:6">
      <c r="A54" s="14">
        <v>46</v>
      </c>
      <c r="B54" s="14">
        <v>20222246</v>
      </c>
      <c r="C54" s="14" t="s">
        <v>3684</v>
      </c>
      <c r="D54" s="14" t="s">
        <v>678</v>
      </c>
      <c r="E54" s="14" t="s">
        <v>3685</v>
      </c>
      <c r="F54" s="14" t="s">
        <v>3601</v>
      </c>
    </row>
    <row r="55" s="21" customFormat="1" ht="22.5" customHeight="1" spans="1:6">
      <c r="A55" s="14">
        <v>47</v>
      </c>
      <c r="B55" s="14">
        <v>20222247</v>
      </c>
      <c r="C55" s="14" t="s">
        <v>3686</v>
      </c>
      <c r="D55" s="14" t="s">
        <v>678</v>
      </c>
      <c r="E55" s="14" t="s">
        <v>3687</v>
      </c>
      <c r="F55" s="14" t="s">
        <v>3601</v>
      </c>
    </row>
    <row r="56" s="21" customFormat="1" ht="22.5" customHeight="1" spans="1:6">
      <c r="A56" s="14">
        <v>48</v>
      </c>
      <c r="B56" s="14">
        <v>20222248</v>
      </c>
      <c r="C56" s="14" t="s">
        <v>3688</v>
      </c>
      <c r="D56" s="14" t="s">
        <v>678</v>
      </c>
      <c r="E56" s="14" t="s">
        <v>3689</v>
      </c>
      <c r="F56" s="14" t="s">
        <v>3601</v>
      </c>
    </row>
    <row r="57" s="21" customFormat="1" ht="22.5" customHeight="1" spans="1:6">
      <c r="A57" s="14">
        <v>49</v>
      </c>
      <c r="B57" s="14">
        <v>20222249</v>
      </c>
      <c r="C57" s="14" t="s">
        <v>3258</v>
      </c>
      <c r="D57" s="14" t="s">
        <v>678</v>
      </c>
      <c r="E57" s="14" t="s">
        <v>3690</v>
      </c>
      <c r="F57" s="14" t="s">
        <v>3601</v>
      </c>
    </row>
    <row r="58" s="21" customFormat="1" ht="22.5" customHeight="1" spans="1:6">
      <c r="A58" s="14">
        <v>50</v>
      </c>
      <c r="B58" s="14">
        <v>20222250</v>
      </c>
      <c r="C58" s="14" t="s">
        <v>3691</v>
      </c>
      <c r="D58" s="14" t="s">
        <v>678</v>
      </c>
      <c r="E58" s="14" t="s">
        <v>3692</v>
      </c>
      <c r="F58" s="14" t="s">
        <v>3601</v>
      </c>
    </row>
    <row r="59" s="21" customFormat="1" ht="22.5" customHeight="1" spans="1:6">
      <c r="A59" s="14">
        <v>51</v>
      </c>
      <c r="B59" s="14">
        <v>20222251</v>
      </c>
      <c r="C59" s="14" t="s">
        <v>3693</v>
      </c>
      <c r="D59" s="14" t="s">
        <v>678</v>
      </c>
      <c r="E59" s="14" t="s">
        <v>3694</v>
      </c>
      <c r="F59" s="14" t="s">
        <v>3601</v>
      </c>
    </row>
    <row r="60" s="21" customFormat="1" ht="22.5" customHeight="1" spans="1:6">
      <c r="A60" s="14">
        <v>52</v>
      </c>
      <c r="B60" s="14">
        <v>20222252</v>
      </c>
      <c r="C60" s="14" t="s">
        <v>3695</v>
      </c>
      <c r="D60" s="14" t="s">
        <v>678</v>
      </c>
      <c r="E60" s="14" t="s">
        <v>3696</v>
      </c>
      <c r="F60" s="14" t="s">
        <v>3601</v>
      </c>
    </row>
    <row r="61" s="21" customFormat="1" ht="22.5" customHeight="1" spans="1:6">
      <c r="A61" s="14">
        <v>53</v>
      </c>
      <c r="B61" s="14">
        <v>20222253</v>
      </c>
      <c r="C61" s="14" t="s">
        <v>3697</v>
      </c>
      <c r="D61" s="14" t="s">
        <v>678</v>
      </c>
      <c r="E61" s="14" t="s">
        <v>3698</v>
      </c>
      <c r="F61" s="14" t="s">
        <v>3601</v>
      </c>
    </row>
    <row r="62" s="21" customFormat="1" ht="22.5" customHeight="1" spans="1:6">
      <c r="A62" s="14">
        <v>54</v>
      </c>
      <c r="B62" s="14">
        <v>20222254</v>
      </c>
      <c r="C62" s="14" t="s">
        <v>3699</v>
      </c>
      <c r="D62" s="14" t="s">
        <v>678</v>
      </c>
      <c r="E62" s="14" t="s">
        <v>3700</v>
      </c>
      <c r="F62" s="14" t="s">
        <v>3601</v>
      </c>
    </row>
    <row r="63" s="21" customFormat="1" ht="22.5" customHeight="1" spans="1:6">
      <c r="A63" s="14">
        <v>55</v>
      </c>
      <c r="B63" s="14">
        <v>20222255</v>
      </c>
      <c r="C63" s="14" t="s">
        <v>3701</v>
      </c>
      <c r="D63" s="14" t="s">
        <v>678</v>
      </c>
      <c r="E63" s="14" t="s">
        <v>3702</v>
      </c>
      <c r="F63" s="14" t="s">
        <v>3601</v>
      </c>
    </row>
    <row r="64" s="21" customFormat="1" ht="22.5" customHeight="1" spans="1:6">
      <c r="A64" s="14">
        <v>56</v>
      </c>
      <c r="B64" s="14">
        <v>20222256</v>
      </c>
      <c r="C64" s="27" t="s">
        <v>3703</v>
      </c>
      <c r="D64" s="14" t="s">
        <v>678</v>
      </c>
      <c r="E64" s="14" t="s">
        <v>3704</v>
      </c>
      <c r="F64" s="14" t="s">
        <v>3601</v>
      </c>
    </row>
    <row r="65" s="21" customFormat="1" ht="22.5" customHeight="1" spans="1:6">
      <c r="A65" s="14">
        <v>57</v>
      </c>
      <c r="B65" s="14">
        <v>20222257</v>
      </c>
      <c r="C65" s="27" t="s">
        <v>3705</v>
      </c>
      <c r="D65" s="14" t="s">
        <v>678</v>
      </c>
      <c r="E65" s="14" t="s">
        <v>3706</v>
      </c>
      <c r="F65" s="14" t="s">
        <v>3601</v>
      </c>
    </row>
    <row r="66" s="21" customFormat="1" ht="22.5" customHeight="1" spans="1:6">
      <c r="A66" s="14">
        <v>58</v>
      </c>
      <c r="B66" s="14">
        <v>20222258</v>
      </c>
      <c r="C66" s="14" t="s">
        <v>3707</v>
      </c>
      <c r="D66" s="14" t="s">
        <v>678</v>
      </c>
      <c r="E66" s="14" t="s">
        <v>3708</v>
      </c>
      <c r="F66" s="14" t="s">
        <v>3601</v>
      </c>
    </row>
    <row r="67" s="21" customFormat="1" ht="22.5" customHeight="1" spans="1:6">
      <c r="A67" s="14">
        <v>59</v>
      </c>
      <c r="B67" s="14">
        <v>20222259</v>
      </c>
      <c r="C67" s="28" t="s">
        <v>3709</v>
      </c>
      <c r="D67" s="14" t="s">
        <v>678</v>
      </c>
      <c r="E67" s="14" t="s">
        <v>3710</v>
      </c>
      <c r="F67" s="14" t="s">
        <v>3601</v>
      </c>
    </row>
    <row r="68" s="21" customFormat="1" ht="22.5" customHeight="1" spans="1:6">
      <c r="A68" s="14">
        <v>60</v>
      </c>
      <c r="B68" s="14">
        <v>20222260</v>
      </c>
      <c r="C68" s="27" t="s">
        <v>3711</v>
      </c>
      <c r="D68" s="14" t="s">
        <v>678</v>
      </c>
      <c r="E68" s="14" t="s">
        <v>3712</v>
      </c>
      <c r="F68" s="14" t="s">
        <v>3601</v>
      </c>
    </row>
    <row r="69" s="21" customFormat="1" ht="22.5" customHeight="1" spans="1:5">
      <c r="A69" s="29" t="s">
        <v>3713</v>
      </c>
      <c r="B69" s="29"/>
      <c r="C69" s="29"/>
      <c r="D69" s="29"/>
      <c r="E69" s="29"/>
    </row>
    <row r="70" s="21" customFormat="1" ht="22.5" customHeight="1" spans="1:6">
      <c r="A70" s="30" t="s">
        <v>1</v>
      </c>
      <c r="B70" s="31" t="s">
        <v>3598</v>
      </c>
      <c r="C70" s="30" t="s">
        <v>2</v>
      </c>
      <c r="D70" s="30" t="s">
        <v>4</v>
      </c>
      <c r="E70" s="31" t="s">
        <v>5</v>
      </c>
      <c r="F70" s="32" t="s">
        <v>6</v>
      </c>
    </row>
    <row r="71" s="21" customFormat="1" ht="22.5" customHeight="1" spans="1:6">
      <c r="A71" s="14">
        <v>61</v>
      </c>
      <c r="B71" s="14">
        <v>20222261</v>
      </c>
      <c r="C71" s="27" t="s">
        <v>3714</v>
      </c>
      <c r="D71" s="14" t="s">
        <v>678</v>
      </c>
      <c r="E71" s="14" t="s">
        <v>3715</v>
      </c>
      <c r="F71" s="14" t="s">
        <v>3601</v>
      </c>
    </row>
    <row r="72" s="21" customFormat="1" ht="22.5" customHeight="1" spans="1:6">
      <c r="A72" s="14">
        <v>62</v>
      </c>
      <c r="B72" s="14">
        <v>20222262</v>
      </c>
      <c r="C72" s="28" t="s">
        <v>3716</v>
      </c>
      <c r="D72" s="14" t="s">
        <v>678</v>
      </c>
      <c r="E72" s="14" t="s">
        <v>3717</v>
      </c>
      <c r="F72" s="14" t="s">
        <v>3601</v>
      </c>
    </row>
    <row r="73" s="21" customFormat="1" ht="22.5" customHeight="1" spans="1:6">
      <c r="A73" s="14">
        <v>63</v>
      </c>
      <c r="B73" s="14">
        <v>20222263</v>
      </c>
      <c r="C73" s="14" t="s">
        <v>3718</v>
      </c>
      <c r="D73" s="14" t="s">
        <v>678</v>
      </c>
      <c r="E73" s="14" t="s">
        <v>3719</v>
      </c>
      <c r="F73" s="14" t="s">
        <v>3601</v>
      </c>
    </row>
    <row r="74" s="21" customFormat="1" ht="22.5" customHeight="1" spans="1:6">
      <c r="A74" s="14">
        <v>64</v>
      </c>
      <c r="B74" s="14">
        <v>20222264</v>
      </c>
      <c r="C74" s="14" t="s">
        <v>3720</v>
      </c>
      <c r="D74" s="14" t="s">
        <v>678</v>
      </c>
      <c r="E74" s="14" t="s">
        <v>3721</v>
      </c>
      <c r="F74" s="14" t="s">
        <v>3601</v>
      </c>
    </row>
    <row r="75" s="21" customFormat="1" ht="22.5" customHeight="1" spans="1:6">
      <c r="A75" s="14">
        <v>65</v>
      </c>
      <c r="B75" s="14">
        <v>20222265</v>
      </c>
      <c r="C75" s="14" t="s">
        <v>3722</v>
      </c>
      <c r="D75" s="14" t="s">
        <v>678</v>
      </c>
      <c r="E75" s="14" t="s">
        <v>3723</v>
      </c>
      <c r="F75" s="14" t="s">
        <v>3601</v>
      </c>
    </row>
    <row r="76" s="21" customFormat="1" ht="22.5" customHeight="1" spans="1:6">
      <c r="A76" s="14">
        <v>66</v>
      </c>
      <c r="B76" s="14">
        <v>20222266</v>
      </c>
      <c r="C76" s="14" t="s">
        <v>3724</v>
      </c>
      <c r="D76" s="14" t="s">
        <v>678</v>
      </c>
      <c r="E76" s="14" t="s">
        <v>3725</v>
      </c>
      <c r="F76" s="14" t="s">
        <v>3601</v>
      </c>
    </row>
    <row r="77" s="21" customFormat="1" ht="22.5" customHeight="1" spans="1:6">
      <c r="A77" s="14">
        <v>67</v>
      </c>
      <c r="B77" s="14">
        <v>20222267</v>
      </c>
      <c r="C77" s="14" t="s">
        <v>1449</v>
      </c>
      <c r="D77" s="14" t="s">
        <v>678</v>
      </c>
      <c r="E77" s="14" t="s">
        <v>3726</v>
      </c>
      <c r="F77" s="14" t="s">
        <v>3601</v>
      </c>
    </row>
    <row r="78" s="21" customFormat="1" ht="22.5" customHeight="1" spans="1:6">
      <c r="A78" s="14">
        <v>68</v>
      </c>
      <c r="B78" s="14">
        <v>20222268</v>
      </c>
      <c r="C78" s="14" t="s">
        <v>3727</v>
      </c>
      <c r="D78" s="14" t="s">
        <v>678</v>
      </c>
      <c r="E78" s="14" t="s">
        <v>3728</v>
      </c>
      <c r="F78" s="14" t="s">
        <v>3601</v>
      </c>
    </row>
    <row r="79" s="21" customFormat="1" ht="22.5" customHeight="1" spans="1:6">
      <c r="A79" s="14">
        <v>69</v>
      </c>
      <c r="B79" s="14">
        <v>20222269</v>
      </c>
      <c r="C79" s="27" t="s">
        <v>3729</v>
      </c>
      <c r="D79" s="14" t="s">
        <v>678</v>
      </c>
      <c r="E79" s="14" t="s">
        <v>3730</v>
      </c>
      <c r="F79" s="14" t="s">
        <v>3601</v>
      </c>
    </row>
    <row r="80" s="21" customFormat="1" ht="22.5" customHeight="1" spans="1:6">
      <c r="A80" s="14">
        <v>70</v>
      </c>
      <c r="B80" s="14">
        <v>20222270</v>
      </c>
      <c r="C80" s="27" t="s">
        <v>3731</v>
      </c>
      <c r="D80" s="14" t="s">
        <v>678</v>
      </c>
      <c r="E80" s="14" t="s">
        <v>3732</v>
      </c>
      <c r="F80" s="14" t="s">
        <v>3601</v>
      </c>
    </row>
    <row r="81" s="21" customFormat="1" ht="22.5" customHeight="1" spans="1:6">
      <c r="A81" s="14">
        <v>71</v>
      </c>
      <c r="B81" s="14">
        <v>20222271</v>
      </c>
      <c r="C81" s="27" t="s">
        <v>3733</v>
      </c>
      <c r="D81" s="14" t="s">
        <v>678</v>
      </c>
      <c r="E81" s="14" t="s">
        <v>3734</v>
      </c>
      <c r="F81" s="14" t="s">
        <v>3601</v>
      </c>
    </row>
    <row r="82" s="21" customFormat="1" ht="22.5" customHeight="1" spans="1:6">
      <c r="A82" s="14">
        <v>72</v>
      </c>
      <c r="B82" s="14">
        <v>20222272</v>
      </c>
      <c r="C82" s="14" t="s">
        <v>3648</v>
      </c>
      <c r="D82" s="14" t="s">
        <v>678</v>
      </c>
      <c r="E82" s="14" t="s">
        <v>3735</v>
      </c>
      <c r="F82" s="14" t="s">
        <v>3601</v>
      </c>
    </row>
    <row r="83" s="21" customFormat="1" ht="22.5" customHeight="1" spans="1:6">
      <c r="A83" s="14">
        <v>73</v>
      </c>
      <c r="B83" s="14">
        <v>20222273</v>
      </c>
      <c r="C83" s="27" t="s">
        <v>3736</v>
      </c>
      <c r="D83" s="14" t="s">
        <v>678</v>
      </c>
      <c r="E83" s="14" t="s">
        <v>3702</v>
      </c>
      <c r="F83" s="14" t="s">
        <v>3601</v>
      </c>
    </row>
    <row r="84" s="21" customFormat="1" ht="22.5" customHeight="1" spans="1:6">
      <c r="A84" s="14">
        <v>74</v>
      </c>
      <c r="B84" s="14">
        <v>20222274</v>
      </c>
      <c r="C84" s="14" t="s">
        <v>3737</v>
      </c>
      <c r="D84" s="14" t="s">
        <v>678</v>
      </c>
      <c r="E84" s="14" t="s">
        <v>3738</v>
      </c>
      <c r="F84" s="14" t="s">
        <v>3601</v>
      </c>
    </row>
    <row r="85" s="21" customFormat="1" ht="22.5" customHeight="1" spans="1:6">
      <c r="A85" s="14">
        <v>75</v>
      </c>
      <c r="B85" s="14">
        <v>20222275</v>
      </c>
      <c r="C85" s="14" t="s">
        <v>3739</v>
      </c>
      <c r="D85" s="14" t="s">
        <v>678</v>
      </c>
      <c r="E85" s="14" t="s">
        <v>3740</v>
      </c>
      <c r="F85" s="14" t="s">
        <v>3601</v>
      </c>
    </row>
    <row r="86" s="21" customFormat="1" ht="22.5" customHeight="1" spans="1:5">
      <c r="A86" s="29" t="s">
        <v>3741</v>
      </c>
      <c r="B86" s="29"/>
      <c r="C86" s="29"/>
      <c r="D86" s="29"/>
      <c r="E86" s="29"/>
    </row>
    <row r="87" s="21" customFormat="1" ht="22.5" customHeight="1" spans="1:6">
      <c r="A87" s="30" t="s">
        <v>1</v>
      </c>
      <c r="B87" s="31" t="s">
        <v>3598</v>
      </c>
      <c r="C87" s="30" t="s">
        <v>2</v>
      </c>
      <c r="D87" s="30" t="s">
        <v>4</v>
      </c>
      <c r="E87" s="31" t="s">
        <v>5</v>
      </c>
      <c r="F87" s="32" t="s">
        <v>6</v>
      </c>
    </row>
    <row r="88" s="21" customFormat="1" ht="22.5" customHeight="1" spans="1:6">
      <c r="A88" s="14">
        <v>76</v>
      </c>
      <c r="B88" s="14">
        <v>20222276</v>
      </c>
      <c r="C88" s="14" t="s">
        <v>3742</v>
      </c>
      <c r="D88" s="14" t="s">
        <v>678</v>
      </c>
      <c r="E88" s="14" t="s">
        <v>3743</v>
      </c>
      <c r="F88" s="14" t="s">
        <v>3601</v>
      </c>
    </row>
    <row r="89" s="21" customFormat="1" ht="22.5" customHeight="1" spans="1:6">
      <c r="A89" s="14">
        <v>77</v>
      </c>
      <c r="B89" s="14">
        <v>20222277</v>
      </c>
      <c r="C89" s="27" t="s">
        <v>3744</v>
      </c>
      <c r="D89" s="14" t="s">
        <v>678</v>
      </c>
      <c r="E89" s="14" t="s">
        <v>3745</v>
      </c>
      <c r="F89" s="14" t="s">
        <v>3601</v>
      </c>
    </row>
    <row r="90" s="21" customFormat="1" ht="22.5" customHeight="1" spans="1:6">
      <c r="A90" s="14">
        <v>78</v>
      </c>
      <c r="B90" s="14">
        <v>20222278</v>
      </c>
      <c r="C90" s="14" t="s">
        <v>3746</v>
      </c>
      <c r="D90" s="14" t="s">
        <v>678</v>
      </c>
      <c r="E90" s="14" t="s">
        <v>3747</v>
      </c>
      <c r="F90" s="14" t="s">
        <v>3601</v>
      </c>
    </row>
    <row r="91" s="21" customFormat="1" ht="22.5" customHeight="1" spans="1:6">
      <c r="A91" s="14">
        <v>79</v>
      </c>
      <c r="B91" s="14">
        <v>20222279</v>
      </c>
      <c r="C91" s="14" t="s">
        <v>3748</v>
      </c>
      <c r="D91" s="14" t="s">
        <v>678</v>
      </c>
      <c r="E91" s="14" t="s">
        <v>3702</v>
      </c>
      <c r="F91" s="14" t="s">
        <v>3601</v>
      </c>
    </row>
    <row r="92" s="21" customFormat="1" ht="22.5" customHeight="1" spans="1:6">
      <c r="A92" s="14">
        <v>80</v>
      </c>
      <c r="B92" s="14">
        <v>20222280</v>
      </c>
      <c r="C92" s="28" t="s">
        <v>3749</v>
      </c>
      <c r="D92" s="14" t="s">
        <v>678</v>
      </c>
      <c r="E92" s="14" t="s">
        <v>3750</v>
      </c>
      <c r="F92" s="14" t="s">
        <v>3601</v>
      </c>
    </row>
    <row r="93" s="21" customFormat="1" ht="22.5" customHeight="1" spans="1:6">
      <c r="A93" s="14">
        <v>81</v>
      </c>
      <c r="B93" s="14">
        <v>20222281</v>
      </c>
      <c r="C93" s="14" t="s">
        <v>3751</v>
      </c>
      <c r="D93" s="14" t="s">
        <v>678</v>
      </c>
      <c r="E93" s="14" t="s">
        <v>3690</v>
      </c>
      <c r="F93" s="14" t="s">
        <v>3601</v>
      </c>
    </row>
    <row r="94" s="21" customFormat="1" ht="22.5" customHeight="1" spans="1:6">
      <c r="A94" s="14">
        <v>82</v>
      </c>
      <c r="B94" s="14">
        <v>20222282</v>
      </c>
      <c r="C94" s="27" t="s">
        <v>3752</v>
      </c>
      <c r="D94" s="14" t="s">
        <v>678</v>
      </c>
      <c r="E94" s="14" t="s">
        <v>3753</v>
      </c>
      <c r="F94" s="14" t="s">
        <v>3601</v>
      </c>
    </row>
    <row r="95" s="21" customFormat="1" ht="22.5" customHeight="1" spans="1:6">
      <c r="A95" s="14">
        <v>83</v>
      </c>
      <c r="B95" s="14">
        <v>20222283</v>
      </c>
      <c r="C95" s="27" t="s">
        <v>3754</v>
      </c>
      <c r="D95" s="14" t="s">
        <v>678</v>
      </c>
      <c r="E95" s="14" t="s">
        <v>3702</v>
      </c>
      <c r="F95" s="14" t="s">
        <v>3601</v>
      </c>
    </row>
    <row r="96" s="18" customFormat="1" ht="22.5" customHeight="1" spans="1:6">
      <c r="A96" s="14">
        <v>84</v>
      </c>
      <c r="B96" s="14">
        <v>20222284</v>
      </c>
      <c r="C96" s="14" t="s">
        <v>3755</v>
      </c>
      <c r="D96" s="14" t="s">
        <v>678</v>
      </c>
      <c r="E96" s="33" t="s">
        <v>3756</v>
      </c>
      <c r="F96" s="14" t="s">
        <v>3601</v>
      </c>
    </row>
    <row r="97" s="18" customFormat="1" ht="22.5" customHeight="1" spans="1:6">
      <c r="A97" s="29" t="s">
        <v>3757</v>
      </c>
      <c r="B97" s="29"/>
      <c r="C97" s="29"/>
      <c r="D97" s="29"/>
      <c r="E97" s="29"/>
      <c r="F97" s="34"/>
    </row>
    <row r="98" s="18" customFormat="1" ht="22.5" customHeight="1" spans="1:6">
      <c r="A98" s="30" t="s">
        <v>1</v>
      </c>
      <c r="B98" s="31" t="s">
        <v>3598</v>
      </c>
      <c r="C98" s="30" t="s">
        <v>2</v>
      </c>
      <c r="D98" s="30" t="s">
        <v>4</v>
      </c>
      <c r="E98" s="31" t="s">
        <v>5</v>
      </c>
      <c r="F98" s="14" t="s">
        <v>6</v>
      </c>
    </row>
    <row r="99" s="18" customFormat="1" ht="22.5" customHeight="1" spans="1:6">
      <c r="A99" s="14">
        <v>85</v>
      </c>
      <c r="B99" s="14">
        <v>20222285</v>
      </c>
      <c r="C99" s="14" t="s">
        <v>3758</v>
      </c>
      <c r="D99" s="14" t="s">
        <v>678</v>
      </c>
      <c r="E99" s="33" t="s">
        <v>3759</v>
      </c>
      <c r="F99" s="14" t="s">
        <v>3601</v>
      </c>
    </row>
    <row r="100" s="18" customFormat="1" ht="22.5" customHeight="1" spans="1:6">
      <c r="A100" s="14">
        <v>86</v>
      </c>
      <c r="B100" s="14">
        <v>20222286</v>
      </c>
      <c r="C100" s="14" t="s">
        <v>3760</v>
      </c>
      <c r="D100" s="14" t="s">
        <v>678</v>
      </c>
      <c r="E100" s="33" t="s">
        <v>3761</v>
      </c>
      <c r="F100" s="14" t="s">
        <v>3601</v>
      </c>
    </row>
    <row r="101" s="18" customFormat="1" ht="22.5" customHeight="1" spans="1:6">
      <c r="A101" s="14">
        <v>87</v>
      </c>
      <c r="B101" s="14">
        <v>20222287</v>
      </c>
      <c r="C101" s="28" t="s">
        <v>3762</v>
      </c>
      <c r="D101" s="14" t="s">
        <v>678</v>
      </c>
      <c r="E101" s="33" t="s">
        <v>3763</v>
      </c>
      <c r="F101" s="14" t="s">
        <v>3601</v>
      </c>
    </row>
    <row r="102" s="18" customFormat="1" ht="22.5" customHeight="1" spans="1:6">
      <c r="A102" s="14">
        <v>88</v>
      </c>
      <c r="B102" s="14">
        <v>20222288</v>
      </c>
      <c r="C102" s="14" t="s">
        <v>3764</v>
      </c>
      <c r="D102" s="14" t="s">
        <v>678</v>
      </c>
      <c r="E102" s="33" t="s">
        <v>3765</v>
      </c>
      <c r="F102" s="14" t="s">
        <v>3601</v>
      </c>
    </row>
    <row r="103" s="18" customFormat="1" ht="22.5" customHeight="1" spans="1:6">
      <c r="A103" s="14">
        <v>89</v>
      </c>
      <c r="B103" s="14">
        <v>20222289</v>
      </c>
      <c r="C103" s="14" t="s">
        <v>3766</v>
      </c>
      <c r="D103" s="14" t="s">
        <v>678</v>
      </c>
      <c r="E103" s="33" t="s">
        <v>3767</v>
      </c>
      <c r="F103" s="14" t="s">
        <v>3601</v>
      </c>
    </row>
    <row r="104" s="18" customFormat="1" ht="22.5" customHeight="1" spans="1:6">
      <c r="A104" s="14">
        <v>90</v>
      </c>
      <c r="B104" s="14">
        <v>20222290</v>
      </c>
      <c r="C104" s="14" t="s">
        <v>316</v>
      </c>
      <c r="D104" s="14" t="s">
        <v>678</v>
      </c>
      <c r="E104" s="33" t="s">
        <v>3768</v>
      </c>
      <c r="F104" s="14" t="s">
        <v>3601</v>
      </c>
    </row>
    <row r="105" s="18" customFormat="1" ht="22.5" customHeight="1" spans="1:6">
      <c r="A105" s="14">
        <v>91</v>
      </c>
      <c r="B105" s="14">
        <v>20222291</v>
      </c>
      <c r="C105" s="27" t="s">
        <v>3769</v>
      </c>
      <c r="D105" s="14" t="s">
        <v>678</v>
      </c>
      <c r="E105" s="33" t="s">
        <v>3770</v>
      </c>
      <c r="F105" s="14" t="s">
        <v>3601</v>
      </c>
    </row>
    <row r="106" s="18" customFormat="1" ht="22.5" customHeight="1" spans="1:6">
      <c r="A106" s="14">
        <v>92</v>
      </c>
      <c r="B106" s="14">
        <v>20222292</v>
      </c>
      <c r="C106" s="14" t="s">
        <v>3771</v>
      </c>
      <c r="D106" s="14" t="s">
        <v>678</v>
      </c>
      <c r="E106" s="33" t="s">
        <v>3772</v>
      </c>
      <c r="F106" s="14" t="s">
        <v>3601</v>
      </c>
    </row>
    <row r="107" s="18" customFormat="1" ht="22.5" customHeight="1" spans="1:6">
      <c r="A107" s="14">
        <v>93</v>
      </c>
      <c r="B107" s="14">
        <v>20222293</v>
      </c>
      <c r="C107" s="27" t="s">
        <v>3773</v>
      </c>
      <c r="D107" s="14" t="s">
        <v>678</v>
      </c>
      <c r="E107" s="33" t="s">
        <v>3774</v>
      </c>
      <c r="F107" s="14" t="s">
        <v>3601</v>
      </c>
    </row>
    <row r="108" s="18" customFormat="1" ht="22.5" customHeight="1" spans="1:6">
      <c r="A108" s="29" t="s">
        <v>3775</v>
      </c>
      <c r="B108" s="29"/>
      <c r="C108" s="29"/>
      <c r="D108" s="29"/>
      <c r="E108" s="29"/>
      <c r="F108" s="34"/>
    </row>
    <row r="109" s="18" customFormat="1" ht="19.5" customHeight="1" spans="1:6">
      <c r="A109" s="30" t="s">
        <v>1</v>
      </c>
      <c r="B109" s="31" t="s">
        <v>3598</v>
      </c>
      <c r="C109" s="30" t="s">
        <v>2</v>
      </c>
      <c r="D109" s="30" t="s">
        <v>4</v>
      </c>
      <c r="E109" s="31" t="s">
        <v>5</v>
      </c>
      <c r="F109" s="14" t="s">
        <v>6</v>
      </c>
    </row>
    <row r="110" s="18" customFormat="1" ht="21" customHeight="1" spans="1:6">
      <c r="A110" s="14">
        <v>1</v>
      </c>
      <c r="B110" s="14">
        <v>20222701</v>
      </c>
      <c r="C110" s="14" t="s">
        <v>3776</v>
      </c>
      <c r="D110" s="14" t="s">
        <v>8</v>
      </c>
      <c r="E110" s="33" t="s">
        <v>3777</v>
      </c>
      <c r="F110" s="14" t="s">
        <v>3601</v>
      </c>
    </row>
    <row r="111" s="18" customFormat="1" ht="21" customHeight="1" spans="1:6">
      <c r="A111" s="14">
        <v>2</v>
      </c>
      <c r="B111" s="14">
        <v>20222601</v>
      </c>
      <c r="C111" s="14" t="s">
        <v>3778</v>
      </c>
      <c r="D111" s="14" t="s">
        <v>8</v>
      </c>
      <c r="E111" s="33" t="s">
        <v>3779</v>
      </c>
      <c r="F111" s="14" t="s">
        <v>3601</v>
      </c>
    </row>
    <row r="112" s="18" customFormat="1" ht="21" customHeight="1" spans="1:6">
      <c r="A112" s="14">
        <v>3</v>
      </c>
      <c r="B112" s="14">
        <v>20222401</v>
      </c>
      <c r="C112" s="14" t="s">
        <v>3780</v>
      </c>
      <c r="D112" s="14" t="s">
        <v>8</v>
      </c>
      <c r="E112" s="33" t="s">
        <v>3781</v>
      </c>
      <c r="F112" s="14" t="s">
        <v>3601</v>
      </c>
    </row>
    <row r="113" s="18" customFormat="1" ht="21" customHeight="1" spans="1:6">
      <c r="A113" s="14">
        <v>4</v>
      </c>
      <c r="B113" s="14">
        <v>20222402</v>
      </c>
      <c r="C113" s="14" t="s">
        <v>3782</v>
      </c>
      <c r="D113" s="14" t="s">
        <v>8</v>
      </c>
      <c r="E113" s="33" t="s">
        <v>3783</v>
      </c>
      <c r="F113" s="14" t="s">
        <v>3601</v>
      </c>
    </row>
    <row r="114" s="18" customFormat="1" ht="21" customHeight="1" spans="1:6">
      <c r="A114" s="14">
        <v>5</v>
      </c>
      <c r="B114" s="14">
        <v>20222501</v>
      </c>
      <c r="C114" s="14" t="s">
        <v>3784</v>
      </c>
      <c r="D114" s="14" t="s">
        <v>8</v>
      </c>
      <c r="E114" s="33" t="s">
        <v>3785</v>
      </c>
      <c r="F114" s="14" t="s">
        <v>3601</v>
      </c>
    </row>
    <row r="115" s="18" customFormat="1" ht="21" customHeight="1" spans="1:6">
      <c r="A115" s="14">
        <v>6</v>
      </c>
      <c r="B115" s="14">
        <v>20222502</v>
      </c>
      <c r="C115" s="14" t="s">
        <v>3786</v>
      </c>
      <c r="D115" s="14" t="s">
        <v>8</v>
      </c>
      <c r="E115" s="33" t="s">
        <v>3787</v>
      </c>
      <c r="F115" s="14" t="s">
        <v>3601</v>
      </c>
    </row>
    <row r="116" s="18" customFormat="1" ht="21" customHeight="1" spans="1:6">
      <c r="A116" s="14">
        <v>7</v>
      </c>
      <c r="B116" s="14">
        <v>20222702</v>
      </c>
      <c r="C116" s="14" t="s">
        <v>3788</v>
      </c>
      <c r="D116" s="14" t="s">
        <v>8</v>
      </c>
      <c r="E116" s="33" t="s">
        <v>259</v>
      </c>
      <c r="F116" s="14" t="s">
        <v>3601</v>
      </c>
    </row>
    <row r="117" s="18" customFormat="1" ht="21" customHeight="1" spans="1:6">
      <c r="A117" s="14">
        <v>8</v>
      </c>
      <c r="B117" s="14">
        <v>20222403</v>
      </c>
      <c r="C117" s="14" t="s">
        <v>519</v>
      </c>
      <c r="D117" s="14" t="s">
        <v>8</v>
      </c>
      <c r="E117" s="33" t="s">
        <v>3789</v>
      </c>
      <c r="F117" s="14" t="s">
        <v>3601</v>
      </c>
    </row>
    <row r="118" s="18" customFormat="1" ht="21" customHeight="1" spans="1:6">
      <c r="A118" s="14">
        <v>9</v>
      </c>
      <c r="B118" s="14">
        <v>20222602</v>
      </c>
      <c r="C118" s="14" t="s">
        <v>3790</v>
      </c>
      <c r="D118" s="14" t="s">
        <v>8</v>
      </c>
      <c r="E118" s="33" t="s">
        <v>3791</v>
      </c>
      <c r="F118" s="14" t="s">
        <v>3601</v>
      </c>
    </row>
    <row r="119" s="18" customFormat="1" ht="21" customHeight="1" spans="1:6">
      <c r="A119" s="14">
        <v>10</v>
      </c>
      <c r="B119" s="14">
        <v>20222603</v>
      </c>
      <c r="C119" s="14" t="s">
        <v>3792</v>
      </c>
      <c r="D119" s="14" t="s">
        <v>8</v>
      </c>
      <c r="E119" s="33" t="s">
        <v>3793</v>
      </c>
      <c r="F119" s="14" t="s">
        <v>3601</v>
      </c>
    </row>
    <row r="120" s="18" customFormat="1" ht="21" customHeight="1" spans="1:6">
      <c r="A120" s="14">
        <v>11</v>
      </c>
      <c r="B120" s="14">
        <v>20222503</v>
      </c>
      <c r="C120" s="14" t="s">
        <v>3794</v>
      </c>
      <c r="D120" s="14" t="s">
        <v>8</v>
      </c>
      <c r="E120" s="33" t="s">
        <v>3795</v>
      </c>
      <c r="F120" s="14" t="s">
        <v>3601</v>
      </c>
    </row>
    <row r="121" s="18" customFormat="1" ht="21" customHeight="1" spans="1:6">
      <c r="A121" s="14">
        <v>12</v>
      </c>
      <c r="B121" s="14">
        <v>20222301</v>
      </c>
      <c r="C121" s="14" t="s">
        <v>3796</v>
      </c>
      <c r="D121" s="14" t="s">
        <v>8</v>
      </c>
      <c r="E121" s="33" t="s">
        <v>1693</v>
      </c>
      <c r="F121" s="14" t="s">
        <v>3601</v>
      </c>
    </row>
    <row r="122" s="18" customFormat="1" ht="21" customHeight="1" spans="1:6">
      <c r="A122" s="14">
        <v>13</v>
      </c>
      <c r="B122" s="14">
        <v>20222404</v>
      </c>
      <c r="C122" s="14" t="s">
        <v>3797</v>
      </c>
      <c r="D122" s="14" t="s">
        <v>8</v>
      </c>
      <c r="E122" s="33" t="s">
        <v>3798</v>
      </c>
      <c r="F122" s="14" t="s">
        <v>3601</v>
      </c>
    </row>
    <row r="123" s="18" customFormat="1" ht="21" customHeight="1" spans="1:6">
      <c r="A123" s="14">
        <v>14</v>
      </c>
      <c r="B123" s="14">
        <v>20222405</v>
      </c>
      <c r="C123" s="14" t="s">
        <v>3799</v>
      </c>
      <c r="D123" s="14" t="s">
        <v>8</v>
      </c>
      <c r="E123" s="33" t="s">
        <v>3800</v>
      </c>
      <c r="F123" s="14" t="s">
        <v>3601</v>
      </c>
    </row>
    <row r="124" s="18" customFormat="1" ht="21" customHeight="1" spans="1:6">
      <c r="A124" s="35">
        <v>15</v>
      </c>
      <c r="B124" s="35">
        <v>20222703</v>
      </c>
      <c r="C124" s="35" t="s">
        <v>3801</v>
      </c>
      <c r="D124" s="35" t="s">
        <v>8</v>
      </c>
      <c r="E124" s="33" t="s">
        <v>3777</v>
      </c>
      <c r="F124" s="35" t="s">
        <v>3601</v>
      </c>
    </row>
    <row r="125" s="18" customFormat="1" ht="21" customHeight="1" spans="1:6">
      <c r="A125" s="29" t="s">
        <v>3802</v>
      </c>
      <c r="B125" s="29"/>
      <c r="C125" s="29"/>
      <c r="D125" s="29"/>
      <c r="E125" s="29"/>
      <c r="F125" s="34"/>
    </row>
    <row r="126" s="18" customFormat="1" ht="21" customHeight="1" spans="1:6">
      <c r="A126" s="30" t="s">
        <v>1</v>
      </c>
      <c r="B126" s="31" t="s">
        <v>3598</v>
      </c>
      <c r="C126" s="30" t="s">
        <v>2</v>
      </c>
      <c r="D126" s="30" t="s">
        <v>4</v>
      </c>
      <c r="E126" s="31" t="s">
        <v>5</v>
      </c>
      <c r="F126" s="14" t="s">
        <v>6</v>
      </c>
    </row>
    <row r="127" s="18" customFormat="1" ht="21" customHeight="1" spans="1:6">
      <c r="A127" s="14">
        <v>16</v>
      </c>
      <c r="B127" s="14">
        <v>20222704</v>
      </c>
      <c r="C127" s="27" t="s">
        <v>3803</v>
      </c>
      <c r="D127" s="14" t="s">
        <v>8</v>
      </c>
      <c r="E127" s="33" t="s">
        <v>3804</v>
      </c>
      <c r="F127" s="14" t="s">
        <v>3601</v>
      </c>
    </row>
    <row r="128" s="18" customFormat="1" ht="21" customHeight="1" spans="1:6">
      <c r="A128" s="14">
        <v>17</v>
      </c>
      <c r="B128" s="14">
        <v>20222604</v>
      </c>
      <c r="C128" s="14" t="s">
        <v>3805</v>
      </c>
      <c r="D128" s="14" t="s">
        <v>8</v>
      </c>
      <c r="E128" s="33" t="s">
        <v>3806</v>
      </c>
      <c r="F128" s="14" t="s">
        <v>3601</v>
      </c>
    </row>
    <row r="129" s="18" customFormat="1" ht="21" customHeight="1" spans="1:6">
      <c r="A129" s="14">
        <v>18</v>
      </c>
      <c r="B129" s="14">
        <v>20222605</v>
      </c>
      <c r="C129" s="14" t="s">
        <v>3807</v>
      </c>
      <c r="D129" s="14" t="s">
        <v>8</v>
      </c>
      <c r="E129" s="33" t="s">
        <v>3808</v>
      </c>
      <c r="F129" s="14" t="s">
        <v>3601</v>
      </c>
    </row>
    <row r="130" s="18" customFormat="1" ht="21" customHeight="1" spans="1:6">
      <c r="A130" s="14">
        <v>19</v>
      </c>
      <c r="B130" s="14">
        <v>20222705</v>
      </c>
      <c r="C130" s="14" t="s">
        <v>3809</v>
      </c>
      <c r="D130" s="14" t="s">
        <v>8</v>
      </c>
      <c r="E130" s="33" t="s">
        <v>3810</v>
      </c>
      <c r="F130" s="14" t="s">
        <v>3601</v>
      </c>
    </row>
    <row r="131" s="18" customFormat="1" ht="21" customHeight="1" spans="1:6">
      <c r="A131" s="14">
        <v>20</v>
      </c>
      <c r="B131" s="14">
        <v>20222406</v>
      </c>
      <c r="C131" s="14" t="s">
        <v>3811</v>
      </c>
      <c r="D131" s="14" t="s">
        <v>8</v>
      </c>
      <c r="E131" s="33" t="s">
        <v>580</v>
      </c>
      <c r="F131" s="14" t="s">
        <v>3601</v>
      </c>
    </row>
    <row r="132" s="18" customFormat="1" ht="21" customHeight="1" spans="1:6">
      <c r="A132" s="14">
        <v>21</v>
      </c>
      <c r="B132" s="14">
        <v>20222504</v>
      </c>
      <c r="C132" s="27" t="s">
        <v>3812</v>
      </c>
      <c r="D132" s="14" t="s">
        <v>8</v>
      </c>
      <c r="E132" s="33" t="s">
        <v>3813</v>
      </c>
      <c r="F132" s="14" t="s">
        <v>3601</v>
      </c>
    </row>
    <row r="133" s="18" customFormat="1" ht="21" customHeight="1" spans="1:6">
      <c r="A133" s="14">
        <v>22</v>
      </c>
      <c r="B133" s="14">
        <v>20222407</v>
      </c>
      <c r="C133" s="14" t="s">
        <v>3814</v>
      </c>
      <c r="D133" s="14" t="s">
        <v>8</v>
      </c>
      <c r="E133" s="33" t="s">
        <v>3815</v>
      </c>
      <c r="F133" s="14" t="s">
        <v>3601</v>
      </c>
    </row>
    <row r="134" s="18" customFormat="1" ht="21" customHeight="1" spans="1:6">
      <c r="A134" s="14">
        <v>23</v>
      </c>
      <c r="B134" s="14">
        <v>20222606</v>
      </c>
      <c r="C134" s="14" t="s">
        <v>3816</v>
      </c>
      <c r="D134" s="14" t="s">
        <v>8</v>
      </c>
      <c r="E134" s="33" t="s">
        <v>3817</v>
      </c>
      <c r="F134" s="14" t="s">
        <v>3601</v>
      </c>
    </row>
    <row r="135" s="18" customFormat="1" ht="21" customHeight="1" spans="1:6">
      <c r="A135" s="14">
        <v>24</v>
      </c>
      <c r="B135" s="14">
        <v>20222302</v>
      </c>
      <c r="C135" s="14" t="s">
        <v>3818</v>
      </c>
      <c r="D135" s="14" t="s">
        <v>8</v>
      </c>
      <c r="E135" s="33" t="s">
        <v>3819</v>
      </c>
      <c r="F135" s="14" t="s">
        <v>3601</v>
      </c>
    </row>
    <row r="136" s="18" customFormat="1" ht="21" customHeight="1" spans="1:6">
      <c r="A136" s="14">
        <v>25</v>
      </c>
      <c r="B136" s="14">
        <v>20222505</v>
      </c>
      <c r="C136" s="14" t="s">
        <v>3820</v>
      </c>
      <c r="D136" s="14" t="s">
        <v>8</v>
      </c>
      <c r="E136" s="33" t="s">
        <v>3821</v>
      </c>
      <c r="F136" s="14" t="s">
        <v>3601</v>
      </c>
    </row>
    <row r="137" s="18" customFormat="1" ht="21" customHeight="1" spans="1:6">
      <c r="A137" s="14">
        <v>26</v>
      </c>
      <c r="B137" s="14">
        <v>20222303</v>
      </c>
      <c r="C137" s="28" t="s">
        <v>3822</v>
      </c>
      <c r="D137" s="14" t="s">
        <v>8</v>
      </c>
      <c r="E137" s="33" t="s">
        <v>3823</v>
      </c>
      <c r="F137" s="14" t="s">
        <v>3601</v>
      </c>
    </row>
    <row r="138" s="18" customFormat="1" ht="21" customHeight="1" spans="1:6">
      <c r="A138" s="14">
        <v>27</v>
      </c>
      <c r="B138" s="14">
        <v>20222706</v>
      </c>
      <c r="C138" s="14" t="s">
        <v>3824</v>
      </c>
      <c r="D138" s="14" t="s">
        <v>8</v>
      </c>
      <c r="E138" s="33" t="s">
        <v>3791</v>
      </c>
      <c r="F138" s="14" t="s">
        <v>3601</v>
      </c>
    </row>
    <row r="139" s="18" customFormat="1" ht="21" customHeight="1" spans="1:6">
      <c r="A139" s="14">
        <v>28</v>
      </c>
      <c r="B139" s="14">
        <v>20222408</v>
      </c>
      <c r="C139" s="14" t="s">
        <v>3574</v>
      </c>
      <c r="D139" s="14" t="s">
        <v>8</v>
      </c>
      <c r="E139" s="33" t="s">
        <v>3825</v>
      </c>
      <c r="F139" s="14" t="s">
        <v>3601</v>
      </c>
    </row>
    <row r="140" s="18" customFormat="1" ht="21" customHeight="1" spans="1:6">
      <c r="A140" s="14">
        <v>29</v>
      </c>
      <c r="B140" s="14">
        <v>20222707</v>
      </c>
      <c r="C140" s="14" t="s">
        <v>3826</v>
      </c>
      <c r="D140" s="14" t="s">
        <v>8</v>
      </c>
      <c r="E140" s="33" t="s">
        <v>3827</v>
      </c>
      <c r="F140" s="14" t="s">
        <v>3601</v>
      </c>
    </row>
    <row r="141" s="18" customFormat="1" ht="21" customHeight="1" spans="1:6">
      <c r="A141" s="14">
        <v>30</v>
      </c>
      <c r="B141" s="14">
        <v>20222409</v>
      </c>
      <c r="C141" s="14" t="s">
        <v>3828</v>
      </c>
      <c r="D141" s="14" t="s">
        <v>8</v>
      </c>
      <c r="E141" s="33" t="s">
        <v>3829</v>
      </c>
      <c r="F141" s="14" t="s">
        <v>3601</v>
      </c>
    </row>
    <row r="142" s="18" customFormat="1" ht="21" customHeight="1" spans="1:5">
      <c r="A142" s="29" t="s">
        <v>3830</v>
      </c>
      <c r="B142" s="29"/>
      <c r="C142" s="29"/>
      <c r="D142" s="29"/>
      <c r="E142" s="29"/>
    </row>
    <row r="143" s="18" customFormat="1" ht="21" customHeight="1" spans="1:6">
      <c r="A143" s="30" t="s">
        <v>1</v>
      </c>
      <c r="B143" s="31" t="s">
        <v>3598</v>
      </c>
      <c r="C143" s="30" t="s">
        <v>2</v>
      </c>
      <c r="D143" s="30" t="s">
        <v>4</v>
      </c>
      <c r="E143" s="31" t="s">
        <v>5</v>
      </c>
      <c r="F143" s="14" t="s">
        <v>6</v>
      </c>
    </row>
    <row r="144" s="18" customFormat="1" ht="21" customHeight="1" spans="1:6">
      <c r="A144" s="14">
        <v>31</v>
      </c>
      <c r="B144" s="14">
        <v>20222708</v>
      </c>
      <c r="C144" s="14" t="s">
        <v>3831</v>
      </c>
      <c r="D144" s="14" t="s">
        <v>8</v>
      </c>
      <c r="E144" s="33" t="s">
        <v>3832</v>
      </c>
      <c r="F144" s="14" t="s">
        <v>3601</v>
      </c>
    </row>
    <row r="145" s="18" customFormat="1" ht="21" customHeight="1" spans="1:6">
      <c r="A145" s="14">
        <v>32</v>
      </c>
      <c r="B145" s="14">
        <v>20222506</v>
      </c>
      <c r="C145" s="14" t="s">
        <v>3833</v>
      </c>
      <c r="D145" s="14" t="s">
        <v>8</v>
      </c>
      <c r="E145" s="33" t="s">
        <v>3834</v>
      </c>
      <c r="F145" s="14" t="s">
        <v>3601</v>
      </c>
    </row>
    <row r="146" s="18" customFormat="1" ht="21" customHeight="1" spans="1:6">
      <c r="A146" s="14">
        <v>33</v>
      </c>
      <c r="B146" s="14">
        <v>20222304</v>
      </c>
      <c r="C146" s="14" t="s">
        <v>3835</v>
      </c>
      <c r="D146" s="14" t="s">
        <v>8</v>
      </c>
      <c r="E146" s="33" t="s">
        <v>3836</v>
      </c>
      <c r="F146" s="14" t="s">
        <v>3601</v>
      </c>
    </row>
    <row r="147" s="18" customFormat="1" ht="21" customHeight="1" spans="1:6">
      <c r="A147" s="14">
        <v>34</v>
      </c>
      <c r="B147" s="14">
        <v>20222709</v>
      </c>
      <c r="C147" s="27" t="s">
        <v>3837</v>
      </c>
      <c r="D147" s="14" t="s">
        <v>8</v>
      </c>
      <c r="E147" s="33" t="s">
        <v>155</v>
      </c>
      <c r="F147" s="14" t="s">
        <v>3601</v>
      </c>
    </row>
    <row r="148" s="18" customFormat="1" ht="21" customHeight="1" spans="1:6">
      <c r="A148" s="14">
        <v>35</v>
      </c>
      <c r="B148" s="14">
        <v>20222305</v>
      </c>
      <c r="C148" s="14" t="s">
        <v>140</v>
      </c>
      <c r="D148" s="14" t="s">
        <v>8</v>
      </c>
      <c r="E148" s="33" t="s">
        <v>3838</v>
      </c>
      <c r="F148" s="14" t="s">
        <v>3601</v>
      </c>
    </row>
    <row r="149" s="18" customFormat="1" ht="21" customHeight="1" spans="1:6">
      <c r="A149" s="14">
        <v>36</v>
      </c>
      <c r="B149" s="14">
        <v>20222710</v>
      </c>
      <c r="C149" s="14" t="s">
        <v>3839</v>
      </c>
      <c r="D149" s="14" t="s">
        <v>8</v>
      </c>
      <c r="E149" s="33" t="s">
        <v>3840</v>
      </c>
      <c r="F149" s="14" t="s">
        <v>3601</v>
      </c>
    </row>
    <row r="150" s="18" customFormat="1" ht="21" customHeight="1" spans="1:6">
      <c r="A150" s="14">
        <v>37</v>
      </c>
      <c r="B150" s="14">
        <v>20222711</v>
      </c>
      <c r="C150" s="14" t="s">
        <v>3841</v>
      </c>
      <c r="D150" s="14" t="s">
        <v>8</v>
      </c>
      <c r="E150" s="33" t="s">
        <v>3842</v>
      </c>
      <c r="F150" s="14" t="s">
        <v>3601</v>
      </c>
    </row>
    <row r="151" s="18" customFormat="1" ht="21" customHeight="1" spans="1:6">
      <c r="A151" s="14">
        <v>38</v>
      </c>
      <c r="B151" s="14">
        <v>20222712</v>
      </c>
      <c r="C151" s="14" t="s">
        <v>3843</v>
      </c>
      <c r="D151" s="14" t="s">
        <v>8</v>
      </c>
      <c r="E151" s="33" t="s">
        <v>3844</v>
      </c>
      <c r="F151" s="14" t="s">
        <v>3601</v>
      </c>
    </row>
    <row r="152" s="18" customFormat="1" ht="21" customHeight="1" spans="1:5">
      <c r="A152" s="29" t="s">
        <v>3845</v>
      </c>
      <c r="B152" s="29"/>
      <c r="C152" s="29"/>
      <c r="D152" s="29"/>
      <c r="E152" s="29"/>
    </row>
    <row r="153" s="18" customFormat="1" ht="21" customHeight="1" spans="1:6">
      <c r="A153" s="30" t="s">
        <v>1</v>
      </c>
      <c r="B153" s="31" t="s">
        <v>3598</v>
      </c>
      <c r="C153" s="30" t="s">
        <v>2</v>
      </c>
      <c r="D153" s="30" t="s">
        <v>4</v>
      </c>
      <c r="E153" s="31" t="s">
        <v>5</v>
      </c>
      <c r="F153" s="14" t="s">
        <v>6</v>
      </c>
    </row>
    <row r="154" s="18" customFormat="1" ht="20.25" customHeight="1" spans="1:6">
      <c r="A154" s="14">
        <v>39</v>
      </c>
      <c r="B154" s="14">
        <v>20222410</v>
      </c>
      <c r="C154" s="28" t="s">
        <v>3846</v>
      </c>
      <c r="D154" s="14" t="s">
        <v>8</v>
      </c>
      <c r="E154" s="33" t="s">
        <v>3847</v>
      </c>
      <c r="F154" s="14" t="s">
        <v>3601</v>
      </c>
    </row>
    <row r="155" s="18" customFormat="1" ht="20.25" customHeight="1" spans="1:6">
      <c r="A155" s="14">
        <v>40</v>
      </c>
      <c r="B155" s="14">
        <v>20222713</v>
      </c>
      <c r="C155" s="14" t="s">
        <v>3848</v>
      </c>
      <c r="D155" s="14" t="s">
        <v>8</v>
      </c>
      <c r="E155" s="33" t="s">
        <v>3849</v>
      </c>
      <c r="F155" s="14" t="s">
        <v>3601</v>
      </c>
    </row>
    <row r="156" s="18" customFormat="1" ht="20.25" customHeight="1" spans="1:6">
      <c r="A156" s="14">
        <v>41</v>
      </c>
      <c r="B156" s="14">
        <v>20222306</v>
      </c>
      <c r="C156" s="14" t="s">
        <v>3850</v>
      </c>
      <c r="D156" s="14" t="s">
        <v>8</v>
      </c>
      <c r="E156" s="33" t="s">
        <v>3851</v>
      </c>
      <c r="F156" s="14" t="s">
        <v>3601</v>
      </c>
    </row>
    <row r="157" s="18" customFormat="1" ht="20.25" customHeight="1" spans="1:6">
      <c r="A157" s="14">
        <v>42</v>
      </c>
      <c r="B157" s="14">
        <v>20222714</v>
      </c>
      <c r="C157" s="14" t="s">
        <v>3852</v>
      </c>
      <c r="D157" s="14" t="s">
        <v>8</v>
      </c>
      <c r="E157" s="33" t="s">
        <v>3853</v>
      </c>
      <c r="F157" s="14" t="s">
        <v>3601</v>
      </c>
    </row>
    <row r="158" s="18" customFormat="1" ht="20.25" customHeight="1" spans="1:6">
      <c r="A158" s="14">
        <v>43</v>
      </c>
      <c r="B158" s="14">
        <v>20222607</v>
      </c>
      <c r="C158" s="14" t="s">
        <v>3854</v>
      </c>
      <c r="D158" s="14" t="s">
        <v>8</v>
      </c>
      <c r="E158" s="33" t="s">
        <v>3855</v>
      </c>
      <c r="F158" s="14" t="s">
        <v>3601</v>
      </c>
    </row>
    <row r="159" s="18" customFormat="1" ht="20.25" customHeight="1" spans="1:6">
      <c r="A159" s="14">
        <v>44</v>
      </c>
      <c r="B159" s="14">
        <v>20222608</v>
      </c>
      <c r="C159" s="14" t="s">
        <v>3856</v>
      </c>
      <c r="D159" s="14" t="s">
        <v>8</v>
      </c>
      <c r="E159" s="33" t="s">
        <v>3857</v>
      </c>
      <c r="F159" s="14" t="s">
        <v>3601</v>
      </c>
    </row>
    <row r="160" s="18" customFormat="1" ht="20.25" customHeight="1" spans="1:6">
      <c r="A160" s="14">
        <v>45</v>
      </c>
      <c r="B160" s="14">
        <v>20222507</v>
      </c>
      <c r="C160" s="28" t="s">
        <v>3858</v>
      </c>
      <c r="D160" s="14" t="s">
        <v>8</v>
      </c>
      <c r="E160" s="33" t="s">
        <v>3859</v>
      </c>
      <c r="F160" s="14" t="s">
        <v>3601</v>
      </c>
    </row>
    <row r="161" s="18" customFormat="1" ht="20.25" customHeight="1" spans="1:6">
      <c r="A161" s="14">
        <v>46</v>
      </c>
      <c r="B161" s="14">
        <v>20222715</v>
      </c>
      <c r="C161" s="14" t="s">
        <v>3860</v>
      </c>
      <c r="D161" s="14" t="s">
        <v>8</v>
      </c>
      <c r="E161" s="33" t="s">
        <v>3861</v>
      </c>
      <c r="F161" s="14" t="s">
        <v>3601</v>
      </c>
    </row>
    <row r="163" spans="1:6">
      <c r="A163" s="15" t="s">
        <v>1229</v>
      </c>
      <c r="B163" s="16"/>
      <c r="C163" s="16"/>
      <c r="D163" s="16"/>
      <c r="E163" s="16"/>
      <c r="F163" s="16"/>
    </row>
    <row r="164" spans="1:6">
      <c r="A164" s="16"/>
      <c r="B164" s="16"/>
      <c r="C164" s="16"/>
      <c r="D164" s="16"/>
      <c r="E164" s="16"/>
      <c r="F164" s="16"/>
    </row>
  </sheetData>
  <mergeCells count="12">
    <mergeCell ref="A1:F1"/>
    <mergeCell ref="A18:E18"/>
    <mergeCell ref="A35:E35"/>
    <mergeCell ref="A52:E52"/>
    <mergeCell ref="A69:E69"/>
    <mergeCell ref="A86:E86"/>
    <mergeCell ref="A97:F97"/>
    <mergeCell ref="A108:F108"/>
    <mergeCell ref="A125:F125"/>
    <mergeCell ref="A142:E142"/>
    <mergeCell ref="A152:E152"/>
    <mergeCell ref="A163:F164"/>
  </mergeCells>
  <dataValidations count="2">
    <dataValidation type="textLength" operator="equal" allowBlank="1" showInputMessage="1" showErrorMessage="1" errorTitle="身份证号码" error="18位身份证号码" promptTitle="身份证号码" prompt="18位身份证号码" sqref="E2 E19 E36 E53 E70 E87 E98 E109 E126 E143 E153 E162 E165:E65536">
      <formula1>18</formula1>
    </dataValidation>
    <dataValidation type="list" allowBlank="1" showInputMessage="1" showErrorMessage="1" errorTitle="性别" error="必须输入或选择合法的数据" promptTitle="性别" prompt="必须输入或选择合法的数据" sqref="D2:D17 D19:D34 D36:D51 D53:D68 D70:D85 D87:D96 D98:D107 D109:D124 D126:D141 D143:D151 D153:D162 D165:D65536">
      <formula1>"男,女"</formula1>
    </dataValidation>
  </dataValidation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
  <sheetViews>
    <sheetView topLeftCell="A85" workbookViewId="0">
      <selection activeCell="A88" sqref="A88:F89"/>
    </sheetView>
  </sheetViews>
  <sheetFormatPr defaultColWidth="10" defaultRowHeight="15.6" outlineLevelCol="7"/>
  <cols>
    <col min="1" max="4" width="10" style="1"/>
    <col min="5" max="5" width="29.0277777777778" style="3" customWidth="1"/>
    <col min="6" max="6" width="21.8055555555556" style="1" customWidth="1"/>
    <col min="7" max="7" width="22.7777777777778" style="1" customWidth="1"/>
    <col min="8" max="8" width="20.8888888888889" style="1" customWidth="1"/>
    <col min="9" max="16384" width="10" style="1"/>
  </cols>
  <sheetData>
    <row r="1" s="1" customFormat="1" ht="71" customHeight="1" spans="1:6">
      <c r="A1" s="4" t="s">
        <v>3862</v>
      </c>
      <c r="B1" s="5"/>
      <c r="C1" s="5"/>
      <c r="D1" s="5"/>
      <c r="E1" s="6"/>
      <c r="F1" s="5"/>
    </row>
    <row r="2" s="2" customFormat="1" ht="41" customHeight="1" spans="1:6">
      <c r="A2" s="7" t="s">
        <v>1</v>
      </c>
      <c r="B2" s="8" t="s">
        <v>2</v>
      </c>
      <c r="C2" s="8" t="s">
        <v>3</v>
      </c>
      <c r="D2" s="8" t="s">
        <v>4</v>
      </c>
      <c r="E2" s="9" t="s">
        <v>5</v>
      </c>
      <c r="F2" s="9" t="s">
        <v>6</v>
      </c>
    </row>
    <row r="3" s="1" customFormat="1" ht="22" customHeight="1" spans="1:6">
      <c r="A3" s="10">
        <v>1</v>
      </c>
      <c r="B3" s="10" t="s">
        <v>3863</v>
      </c>
      <c r="C3" s="10">
        <v>202232</v>
      </c>
      <c r="D3" s="10" t="s">
        <v>678</v>
      </c>
      <c r="E3" s="11" t="s">
        <v>3864</v>
      </c>
      <c r="F3" s="11" t="s">
        <v>10</v>
      </c>
    </row>
    <row r="4" s="1" customFormat="1" ht="22" customHeight="1" spans="1:6">
      <c r="A4" s="10">
        <v>2</v>
      </c>
      <c r="B4" s="10" t="s">
        <v>3865</v>
      </c>
      <c r="C4" s="10">
        <v>202232</v>
      </c>
      <c r="D4" s="10" t="s">
        <v>678</v>
      </c>
      <c r="E4" s="11" t="s">
        <v>3866</v>
      </c>
      <c r="F4" s="11" t="s">
        <v>10</v>
      </c>
    </row>
    <row r="5" s="1" customFormat="1" ht="22" customHeight="1" spans="1:6">
      <c r="A5" s="10">
        <v>3</v>
      </c>
      <c r="B5" s="12" t="s">
        <v>3867</v>
      </c>
      <c r="C5" s="10">
        <v>202232</v>
      </c>
      <c r="D5" s="10" t="s">
        <v>678</v>
      </c>
      <c r="E5" s="11" t="s">
        <v>3868</v>
      </c>
      <c r="F5" s="11" t="s">
        <v>10</v>
      </c>
    </row>
    <row r="6" s="1" customFormat="1" ht="22" customHeight="1" spans="1:6">
      <c r="A6" s="10">
        <v>4</v>
      </c>
      <c r="B6" s="13" t="s">
        <v>3869</v>
      </c>
      <c r="C6" s="10">
        <v>202232</v>
      </c>
      <c r="D6" s="10" t="s">
        <v>678</v>
      </c>
      <c r="E6" s="11" t="s">
        <v>3870</v>
      </c>
      <c r="F6" s="11" t="s">
        <v>10</v>
      </c>
    </row>
    <row r="7" s="1" customFormat="1" ht="22" customHeight="1" spans="1:6">
      <c r="A7" s="10">
        <v>5</v>
      </c>
      <c r="B7" s="10" t="s">
        <v>3871</v>
      </c>
      <c r="C7" s="10">
        <v>202232</v>
      </c>
      <c r="D7" s="10" t="s">
        <v>678</v>
      </c>
      <c r="E7" s="11" t="s">
        <v>3872</v>
      </c>
      <c r="F7" s="11" t="s">
        <v>10</v>
      </c>
    </row>
    <row r="8" s="1" customFormat="1" ht="22" customHeight="1" spans="1:6">
      <c r="A8" s="10">
        <v>6</v>
      </c>
      <c r="B8" s="12" t="s">
        <v>3873</v>
      </c>
      <c r="C8" s="10">
        <v>202232</v>
      </c>
      <c r="D8" s="10" t="s">
        <v>678</v>
      </c>
      <c r="E8" s="11" t="s">
        <v>3874</v>
      </c>
      <c r="F8" s="11" t="s">
        <v>10</v>
      </c>
    </row>
    <row r="9" s="1" customFormat="1" ht="22" customHeight="1" spans="1:6">
      <c r="A9" s="10">
        <v>7</v>
      </c>
      <c r="B9" s="10" t="s">
        <v>3875</v>
      </c>
      <c r="C9" s="10">
        <v>202232</v>
      </c>
      <c r="D9" s="10" t="s">
        <v>678</v>
      </c>
      <c r="E9" s="11" t="s">
        <v>3876</v>
      </c>
      <c r="F9" s="11" t="s">
        <v>10</v>
      </c>
    </row>
    <row r="10" s="1" customFormat="1" ht="22" customHeight="1" spans="1:6">
      <c r="A10" s="10">
        <v>8</v>
      </c>
      <c r="B10" s="10" t="s">
        <v>3877</v>
      </c>
      <c r="C10" s="10">
        <v>202232</v>
      </c>
      <c r="D10" s="10" t="s">
        <v>678</v>
      </c>
      <c r="E10" s="11" t="s">
        <v>3878</v>
      </c>
      <c r="F10" s="11" t="s">
        <v>10</v>
      </c>
    </row>
    <row r="11" s="1" customFormat="1" ht="22" customHeight="1" spans="1:6">
      <c r="A11" s="10">
        <v>9</v>
      </c>
      <c r="B11" s="10" t="s">
        <v>547</v>
      </c>
      <c r="C11" s="10">
        <v>202232</v>
      </c>
      <c r="D11" s="10" t="s">
        <v>678</v>
      </c>
      <c r="E11" s="11" t="s">
        <v>3879</v>
      </c>
      <c r="F11" s="11" t="s">
        <v>10</v>
      </c>
    </row>
    <row r="12" s="1" customFormat="1" ht="22" customHeight="1" spans="1:6">
      <c r="A12" s="10">
        <v>10</v>
      </c>
      <c r="B12" s="10" t="s">
        <v>3880</v>
      </c>
      <c r="C12" s="10">
        <v>202232</v>
      </c>
      <c r="D12" s="10" t="s">
        <v>678</v>
      </c>
      <c r="E12" s="11" t="s">
        <v>3881</v>
      </c>
      <c r="F12" s="11" t="s">
        <v>10</v>
      </c>
    </row>
    <row r="13" s="1" customFormat="1" ht="22" customHeight="1" spans="1:6">
      <c r="A13" s="10">
        <v>11</v>
      </c>
      <c r="B13" s="12" t="s">
        <v>3882</v>
      </c>
      <c r="C13" s="10">
        <v>202232</v>
      </c>
      <c r="D13" s="10" t="s">
        <v>678</v>
      </c>
      <c r="E13" s="11" t="s">
        <v>3883</v>
      </c>
      <c r="F13" s="11" t="s">
        <v>10</v>
      </c>
    </row>
    <row r="14" s="1" customFormat="1" ht="22" customHeight="1" spans="1:6">
      <c r="A14" s="10">
        <v>12</v>
      </c>
      <c r="B14" s="14" t="s">
        <v>3884</v>
      </c>
      <c r="C14" s="10">
        <v>202232</v>
      </c>
      <c r="D14" s="10" t="s">
        <v>678</v>
      </c>
      <c r="E14" s="11" t="s">
        <v>3885</v>
      </c>
      <c r="F14" s="11" t="s">
        <v>10</v>
      </c>
    </row>
    <row r="15" s="1" customFormat="1" ht="22" customHeight="1" spans="1:6">
      <c r="A15" s="10">
        <v>13</v>
      </c>
      <c r="B15" s="13" t="s">
        <v>3886</v>
      </c>
      <c r="C15" s="10">
        <v>202232</v>
      </c>
      <c r="D15" s="10" t="s">
        <v>678</v>
      </c>
      <c r="E15" s="11" t="s">
        <v>3887</v>
      </c>
      <c r="F15" s="11" t="s">
        <v>10</v>
      </c>
    </row>
    <row r="16" s="1" customFormat="1" ht="22" customHeight="1" spans="1:6">
      <c r="A16" s="10">
        <v>14</v>
      </c>
      <c r="B16" s="13" t="s">
        <v>3888</v>
      </c>
      <c r="C16" s="10">
        <v>202232</v>
      </c>
      <c r="D16" s="10" t="s">
        <v>678</v>
      </c>
      <c r="E16" s="11" t="s">
        <v>3889</v>
      </c>
      <c r="F16" s="11" t="s">
        <v>10</v>
      </c>
    </row>
    <row r="17" s="1" customFormat="1" ht="22" customHeight="1" spans="1:6">
      <c r="A17" s="10">
        <v>15</v>
      </c>
      <c r="B17" s="13" t="s">
        <v>3890</v>
      </c>
      <c r="C17" s="10">
        <v>202232</v>
      </c>
      <c r="D17" s="10" t="s">
        <v>678</v>
      </c>
      <c r="E17" s="11" t="s">
        <v>3891</v>
      </c>
      <c r="F17" s="11" t="s">
        <v>10</v>
      </c>
    </row>
    <row r="18" s="1" customFormat="1" ht="22" customHeight="1" spans="1:6">
      <c r="A18" s="10">
        <v>16</v>
      </c>
      <c r="B18" s="13" t="s">
        <v>3892</v>
      </c>
      <c r="C18" s="10">
        <v>202232</v>
      </c>
      <c r="D18" s="10" t="s">
        <v>678</v>
      </c>
      <c r="E18" s="11" t="s">
        <v>3893</v>
      </c>
      <c r="F18" s="11" t="s">
        <v>10</v>
      </c>
    </row>
    <row r="19" s="1" customFormat="1" ht="22" customHeight="1" spans="1:6">
      <c r="A19" s="10">
        <v>17</v>
      </c>
      <c r="B19" s="13" t="s">
        <v>3894</v>
      </c>
      <c r="C19" s="10">
        <v>202232</v>
      </c>
      <c r="D19" s="10" t="s">
        <v>678</v>
      </c>
      <c r="E19" s="11" t="s">
        <v>3895</v>
      </c>
      <c r="F19" s="11" t="s">
        <v>10</v>
      </c>
    </row>
    <row r="20" s="1" customFormat="1" ht="22" customHeight="1" spans="1:6">
      <c r="A20" s="10">
        <v>18</v>
      </c>
      <c r="B20" s="13" t="s">
        <v>3896</v>
      </c>
      <c r="C20" s="10">
        <v>202232</v>
      </c>
      <c r="D20" s="10" t="s">
        <v>678</v>
      </c>
      <c r="E20" s="11" t="s">
        <v>3897</v>
      </c>
      <c r="F20" s="11" t="s">
        <v>10</v>
      </c>
    </row>
    <row r="21" s="1" customFormat="1" ht="22" customHeight="1" spans="1:6">
      <c r="A21" s="10">
        <v>19</v>
      </c>
      <c r="B21" s="13" t="s">
        <v>3898</v>
      </c>
      <c r="C21" s="10">
        <v>202232</v>
      </c>
      <c r="D21" s="10" t="s">
        <v>678</v>
      </c>
      <c r="E21" s="11" t="s">
        <v>3899</v>
      </c>
      <c r="F21" s="11" t="s">
        <v>10</v>
      </c>
    </row>
    <row r="22" s="1" customFormat="1" ht="22" customHeight="1" spans="1:6">
      <c r="A22" s="10">
        <v>20</v>
      </c>
      <c r="B22" s="13" t="s">
        <v>3900</v>
      </c>
      <c r="C22" s="10">
        <v>202232</v>
      </c>
      <c r="D22" s="10" t="s">
        <v>678</v>
      </c>
      <c r="E22" s="11" t="s">
        <v>3901</v>
      </c>
      <c r="F22" s="11" t="s">
        <v>10</v>
      </c>
    </row>
    <row r="23" s="1" customFormat="1" ht="22" customHeight="1" spans="1:6">
      <c r="A23" s="10">
        <v>21</v>
      </c>
      <c r="B23" s="13" t="s">
        <v>3902</v>
      </c>
      <c r="C23" s="10">
        <v>202232</v>
      </c>
      <c r="D23" s="10" t="s">
        <v>678</v>
      </c>
      <c r="E23" s="11" t="s">
        <v>3903</v>
      </c>
      <c r="F23" s="11" t="s">
        <v>10</v>
      </c>
    </row>
    <row r="24" s="1" customFormat="1" ht="22" customHeight="1" spans="1:6">
      <c r="A24" s="10">
        <v>22</v>
      </c>
      <c r="B24" s="13" t="s">
        <v>3904</v>
      </c>
      <c r="C24" s="10">
        <v>202232</v>
      </c>
      <c r="D24" s="10" t="s">
        <v>678</v>
      </c>
      <c r="E24" s="11" t="s">
        <v>3905</v>
      </c>
      <c r="F24" s="11" t="s">
        <v>10</v>
      </c>
    </row>
    <row r="25" s="1" customFormat="1" ht="22" customHeight="1" spans="1:6">
      <c r="A25" s="10">
        <v>23</v>
      </c>
      <c r="B25" s="12" t="s">
        <v>3906</v>
      </c>
      <c r="C25" s="10">
        <v>202232</v>
      </c>
      <c r="D25" s="10" t="s">
        <v>678</v>
      </c>
      <c r="E25" s="11" t="s">
        <v>3907</v>
      </c>
      <c r="F25" s="11" t="s">
        <v>10</v>
      </c>
    </row>
    <row r="26" s="1" customFormat="1" ht="22" customHeight="1" spans="1:6">
      <c r="A26" s="10">
        <v>24</v>
      </c>
      <c r="B26" s="13" t="s">
        <v>3908</v>
      </c>
      <c r="C26" s="10">
        <v>202232</v>
      </c>
      <c r="D26" s="10" t="s">
        <v>678</v>
      </c>
      <c r="E26" s="11" t="s">
        <v>3909</v>
      </c>
      <c r="F26" s="11" t="s">
        <v>10</v>
      </c>
    </row>
    <row r="27" s="1" customFormat="1" ht="22" customHeight="1" spans="1:6">
      <c r="A27" s="10">
        <v>25</v>
      </c>
      <c r="B27" s="13" t="s">
        <v>3910</v>
      </c>
      <c r="C27" s="10">
        <v>202232</v>
      </c>
      <c r="D27" s="10" t="s">
        <v>678</v>
      </c>
      <c r="E27" s="11" t="s">
        <v>3911</v>
      </c>
      <c r="F27" s="11" t="s">
        <v>10</v>
      </c>
    </row>
    <row r="28" s="1" customFormat="1" ht="22" customHeight="1" spans="1:6">
      <c r="A28" s="10">
        <v>26</v>
      </c>
      <c r="B28" s="13" t="s">
        <v>3912</v>
      </c>
      <c r="C28" s="10">
        <v>202232</v>
      </c>
      <c r="D28" s="10" t="s">
        <v>678</v>
      </c>
      <c r="E28" s="11" t="s">
        <v>3913</v>
      </c>
      <c r="F28" s="11" t="s">
        <v>10</v>
      </c>
    </row>
    <row r="29" s="1" customFormat="1" ht="22" customHeight="1" spans="1:6">
      <c r="A29" s="10">
        <v>27</v>
      </c>
      <c r="B29" s="13" t="s">
        <v>3914</v>
      </c>
      <c r="C29" s="10">
        <v>202232</v>
      </c>
      <c r="D29" s="10" t="s">
        <v>678</v>
      </c>
      <c r="E29" s="11" t="s">
        <v>3915</v>
      </c>
      <c r="F29" s="11" t="s">
        <v>10</v>
      </c>
    </row>
    <row r="30" s="1" customFormat="1" ht="22" customHeight="1" spans="1:6">
      <c r="A30" s="10">
        <v>28</v>
      </c>
      <c r="B30" s="13" t="s">
        <v>3378</v>
      </c>
      <c r="C30" s="10">
        <v>202232</v>
      </c>
      <c r="D30" s="10" t="s">
        <v>678</v>
      </c>
      <c r="E30" s="11" t="s">
        <v>3916</v>
      </c>
      <c r="F30" s="11" t="s">
        <v>10</v>
      </c>
    </row>
    <row r="31" s="1" customFormat="1" ht="22" customHeight="1" spans="1:6">
      <c r="A31" s="10">
        <v>29</v>
      </c>
      <c r="B31" s="13" t="s">
        <v>2756</v>
      </c>
      <c r="C31" s="10">
        <v>202232</v>
      </c>
      <c r="D31" s="10" t="s">
        <v>678</v>
      </c>
      <c r="E31" s="11" t="s">
        <v>3917</v>
      </c>
      <c r="F31" s="11" t="s">
        <v>10</v>
      </c>
    </row>
    <row r="32" s="1" customFormat="1" ht="22" customHeight="1" spans="1:6">
      <c r="A32" s="10">
        <v>30</v>
      </c>
      <c r="B32" s="13" t="s">
        <v>3918</v>
      </c>
      <c r="C32" s="10">
        <v>202232</v>
      </c>
      <c r="D32" s="10" t="s">
        <v>678</v>
      </c>
      <c r="E32" s="11" t="s">
        <v>3919</v>
      </c>
      <c r="F32" s="11" t="s">
        <v>10</v>
      </c>
    </row>
    <row r="33" s="1" customFormat="1" ht="22" customHeight="1" spans="1:6">
      <c r="A33" s="10">
        <v>31</v>
      </c>
      <c r="B33" s="13" t="s">
        <v>3920</v>
      </c>
      <c r="C33" s="10">
        <v>202232</v>
      </c>
      <c r="D33" s="10" t="s">
        <v>678</v>
      </c>
      <c r="E33" s="11" t="s">
        <v>3921</v>
      </c>
      <c r="F33" s="11" t="s">
        <v>10</v>
      </c>
    </row>
    <row r="34" s="1" customFormat="1" ht="22" customHeight="1" spans="1:6">
      <c r="A34" s="10">
        <v>32</v>
      </c>
      <c r="B34" s="13" t="s">
        <v>3922</v>
      </c>
      <c r="C34" s="10">
        <v>202232</v>
      </c>
      <c r="D34" s="10" t="s">
        <v>678</v>
      </c>
      <c r="E34" s="11" t="s">
        <v>3923</v>
      </c>
      <c r="F34" s="11" t="s">
        <v>10</v>
      </c>
    </row>
    <row r="35" s="1" customFormat="1" ht="22" customHeight="1" spans="1:6">
      <c r="A35" s="10">
        <v>33</v>
      </c>
      <c r="B35" s="13" t="s">
        <v>3924</v>
      </c>
      <c r="C35" s="10">
        <v>202232</v>
      </c>
      <c r="D35" s="10" t="s">
        <v>678</v>
      </c>
      <c r="E35" s="11" t="s">
        <v>3925</v>
      </c>
      <c r="F35" s="11" t="s">
        <v>10</v>
      </c>
    </row>
    <row r="36" s="1" customFormat="1" ht="22" customHeight="1" spans="1:6">
      <c r="A36" s="10">
        <v>34</v>
      </c>
      <c r="B36" s="13" t="s">
        <v>3926</v>
      </c>
      <c r="C36" s="10">
        <v>202232</v>
      </c>
      <c r="D36" s="10" t="s">
        <v>678</v>
      </c>
      <c r="E36" s="11" t="s">
        <v>3927</v>
      </c>
      <c r="F36" s="11" t="s">
        <v>10</v>
      </c>
    </row>
    <row r="37" s="1" customFormat="1" ht="22" customHeight="1" spans="1:6">
      <c r="A37" s="10">
        <v>35</v>
      </c>
      <c r="B37" s="13" t="s">
        <v>3928</v>
      </c>
      <c r="C37" s="10">
        <v>202232</v>
      </c>
      <c r="D37" s="10" t="s">
        <v>678</v>
      </c>
      <c r="E37" s="11" t="s">
        <v>3929</v>
      </c>
      <c r="F37" s="11" t="s">
        <v>10</v>
      </c>
    </row>
    <row r="38" s="1" customFormat="1" ht="22" customHeight="1" spans="1:6">
      <c r="A38" s="10">
        <v>36</v>
      </c>
      <c r="B38" s="13" t="s">
        <v>3930</v>
      </c>
      <c r="C38" s="10">
        <v>202232</v>
      </c>
      <c r="D38" s="10" t="s">
        <v>678</v>
      </c>
      <c r="E38" s="11" t="s">
        <v>3931</v>
      </c>
      <c r="F38" s="11" t="s">
        <v>10</v>
      </c>
    </row>
    <row r="39" s="1" customFormat="1" ht="22" customHeight="1" spans="1:6">
      <c r="A39" s="10">
        <v>37</v>
      </c>
      <c r="B39" s="10" t="s">
        <v>3932</v>
      </c>
      <c r="C39" s="10">
        <v>202232</v>
      </c>
      <c r="D39" s="10" t="s">
        <v>678</v>
      </c>
      <c r="E39" s="11" t="s">
        <v>3933</v>
      </c>
      <c r="F39" s="11" t="s">
        <v>10</v>
      </c>
    </row>
    <row r="40" s="1" customFormat="1" ht="22" customHeight="1" spans="1:6">
      <c r="A40" s="10">
        <v>38</v>
      </c>
      <c r="B40" s="13" t="s">
        <v>3934</v>
      </c>
      <c r="C40" s="10">
        <v>202232</v>
      </c>
      <c r="D40" s="10" t="s">
        <v>678</v>
      </c>
      <c r="E40" s="11" t="s">
        <v>3935</v>
      </c>
      <c r="F40" s="11" t="s">
        <v>10</v>
      </c>
    </row>
    <row r="41" s="1" customFormat="1" ht="22" customHeight="1" spans="1:6">
      <c r="A41" s="10">
        <v>39</v>
      </c>
      <c r="B41" s="13" t="s">
        <v>3936</v>
      </c>
      <c r="C41" s="10">
        <v>202232</v>
      </c>
      <c r="D41" s="10" t="s">
        <v>678</v>
      </c>
      <c r="E41" s="11" t="s">
        <v>3937</v>
      </c>
      <c r="F41" s="11" t="s">
        <v>10</v>
      </c>
    </row>
    <row r="42" s="1" customFormat="1" ht="22" customHeight="1" spans="1:6">
      <c r="A42" s="10">
        <v>40</v>
      </c>
      <c r="B42" s="12" t="s">
        <v>973</v>
      </c>
      <c r="C42" s="10">
        <v>202232</v>
      </c>
      <c r="D42" s="10" t="s">
        <v>678</v>
      </c>
      <c r="E42" s="11" t="s">
        <v>3938</v>
      </c>
      <c r="F42" s="11" t="s">
        <v>10</v>
      </c>
    </row>
    <row r="43" s="1" customFormat="1" ht="22" customHeight="1" spans="1:6">
      <c r="A43" s="10">
        <v>41</v>
      </c>
      <c r="B43" s="13" t="s">
        <v>3939</v>
      </c>
      <c r="C43" s="10">
        <v>202232</v>
      </c>
      <c r="D43" s="10" t="s">
        <v>678</v>
      </c>
      <c r="E43" s="11" t="s">
        <v>3940</v>
      </c>
      <c r="F43" s="11" t="s">
        <v>10</v>
      </c>
    </row>
    <row r="44" s="1" customFormat="1" ht="22" customHeight="1" spans="1:6">
      <c r="A44" s="10">
        <v>42</v>
      </c>
      <c r="B44" s="13" t="s">
        <v>3941</v>
      </c>
      <c r="C44" s="10">
        <v>202232</v>
      </c>
      <c r="D44" s="10" t="s">
        <v>678</v>
      </c>
      <c r="E44" s="11" t="s">
        <v>3942</v>
      </c>
      <c r="F44" s="11" t="s">
        <v>10</v>
      </c>
    </row>
    <row r="45" s="1" customFormat="1" ht="22" customHeight="1" spans="1:6">
      <c r="A45" s="10">
        <v>43</v>
      </c>
      <c r="B45" s="13" t="s">
        <v>3943</v>
      </c>
      <c r="C45" s="10">
        <v>202232</v>
      </c>
      <c r="D45" s="10" t="s">
        <v>678</v>
      </c>
      <c r="E45" s="11" t="s">
        <v>3944</v>
      </c>
      <c r="F45" s="11" t="s">
        <v>10</v>
      </c>
    </row>
    <row r="46" s="1" customFormat="1" ht="22" customHeight="1" spans="1:6">
      <c r="A46" s="10">
        <v>44</v>
      </c>
      <c r="B46" s="13" t="s">
        <v>3945</v>
      </c>
      <c r="C46" s="10">
        <v>202232</v>
      </c>
      <c r="D46" s="10" t="s">
        <v>678</v>
      </c>
      <c r="E46" s="11" t="s">
        <v>3946</v>
      </c>
      <c r="F46" s="11" t="s">
        <v>10</v>
      </c>
    </row>
    <row r="47" s="1" customFormat="1" ht="22" customHeight="1" spans="1:6">
      <c r="A47" s="10">
        <v>45</v>
      </c>
      <c r="B47" s="13" t="s">
        <v>3947</v>
      </c>
      <c r="C47" s="10">
        <v>202232</v>
      </c>
      <c r="D47" s="10" t="s">
        <v>678</v>
      </c>
      <c r="E47" s="11" t="s">
        <v>3948</v>
      </c>
      <c r="F47" s="11" t="s">
        <v>10</v>
      </c>
    </row>
    <row r="48" s="1" customFormat="1" ht="22" customHeight="1" spans="1:6">
      <c r="A48" s="10">
        <v>46</v>
      </c>
      <c r="B48" s="13" t="s">
        <v>3949</v>
      </c>
      <c r="C48" s="10">
        <v>202232</v>
      </c>
      <c r="D48" s="10" t="s">
        <v>678</v>
      </c>
      <c r="E48" s="11" t="s">
        <v>3950</v>
      </c>
      <c r="F48" s="11" t="s">
        <v>10</v>
      </c>
    </row>
    <row r="49" s="1" customFormat="1" ht="22" customHeight="1" spans="1:6">
      <c r="A49" s="10">
        <v>47</v>
      </c>
      <c r="B49" s="13" t="s">
        <v>3951</v>
      </c>
      <c r="C49" s="10">
        <v>202232</v>
      </c>
      <c r="D49" s="10" t="s">
        <v>678</v>
      </c>
      <c r="E49" s="11" t="s">
        <v>3952</v>
      </c>
      <c r="F49" s="11" t="s">
        <v>10</v>
      </c>
    </row>
    <row r="50" s="1" customFormat="1" ht="22" customHeight="1" spans="1:6">
      <c r="A50" s="10">
        <v>48</v>
      </c>
      <c r="B50" s="13" t="s">
        <v>3953</v>
      </c>
      <c r="C50" s="10">
        <v>202232</v>
      </c>
      <c r="D50" s="10" t="s">
        <v>678</v>
      </c>
      <c r="E50" s="11" t="s">
        <v>3954</v>
      </c>
      <c r="F50" s="11" t="s">
        <v>10</v>
      </c>
    </row>
    <row r="51" s="1" customFormat="1" ht="22" customHeight="1" spans="1:6">
      <c r="A51" s="10">
        <v>49</v>
      </c>
      <c r="B51" s="13" t="s">
        <v>3955</v>
      </c>
      <c r="C51" s="10">
        <v>202232</v>
      </c>
      <c r="D51" s="10" t="s">
        <v>678</v>
      </c>
      <c r="E51" s="11" t="s">
        <v>3883</v>
      </c>
      <c r="F51" s="11" t="s">
        <v>10</v>
      </c>
    </row>
    <row r="52" s="1" customFormat="1" ht="22" customHeight="1" spans="1:6">
      <c r="A52" s="10">
        <v>50</v>
      </c>
      <c r="B52" s="13" t="s">
        <v>3956</v>
      </c>
      <c r="C52" s="10">
        <v>202232</v>
      </c>
      <c r="D52" s="10" t="s">
        <v>678</v>
      </c>
      <c r="E52" s="11" t="s">
        <v>3957</v>
      </c>
      <c r="F52" s="11" t="s">
        <v>10</v>
      </c>
    </row>
    <row r="53" s="1" customFormat="1" ht="22" customHeight="1" spans="1:6">
      <c r="A53" s="10">
        <v>51</v>
      </c>
      <c r="B53" s="13" t="s">
        <v>3958</v>
      </c>
      <c r="C53" s="10">
        <v>202232</v>
      </c>
      <c r="D53" s="10" t="s">
        <v>678</v>
      </c>
      <c r="E53" s="11" t="s">
        <v>3959</v>
      </c>
      <c r="F53" s="11" t="s">
        <v>10</v>
      </c>
    </row>
    <row r="54" s="1" customFormat="1" ht="22" customHeight="1" spans="1:6">
      <c r="A54" s="10">
        <v>52</v>
      </c>
      <c r="B54" s="13" t="s">
        <v>3960</v>
      </c>
      <c r="C54" s="10">
        <v>202232</v>
      </c>
      <c r="D54" s="10" t="s">
        <v>678</v>
      </c>
      <c r="E54" s="11" t="s">
        <v>3872</v>
      </c>
      <c r="F54" s="11" t="s">
        <v>10</v>
      </c>
    </row>
    <row r="55" s="1" customFormat="1" ht="22" customHeight="1" spans="1:6">
      <c r="A55" s="10">
        <v>53</v>
      </c>
      <c r="B55" s="13" t="s">
        <v>3961</v>
      </c>
      <c r="C55" s="10">
        <v>202232</v>
      </c>
      <c r="D55" s="10" t="s">
        <v>678</v>
      </c>
      <c r="E55" s="11" t="s">
        <v>3962</v>
      </c>
      <c r="F55" s="11" t="s">
        <v>10</v>
      </c>
    </row>
    <row r="56" s="1" customFormat="1" ht="22" customHeight="1" spans="1:6">
      <c r="A56" s="10">
        <v>54</v>
      </c>
      <c r="B56" s="13" t="s">
        <v>3963</v>
      </c>
      <c r="C56" s="10">
        <v>202232</v>
      </c>
      <c r="D56" s="10" t="s">
        <v>678</v>
      </c>
      <c r="E56" s="11" t="s">
        <v>3883</v>
      </c>
      <c r="F56" s="11" t="s">
        <v>10</v>
      </c>
    </row>
    <row r="57" s="1" customFormat="1" ht="22" customHeight="1" spans="1:6">
      <c r="A57" s="10">
        <v>55</v>
      </c>
      <c r="B57" s="13" t="s">
        <v>3964</v>
      </c>
      <c r="C57" s="10">
        <v>202232</v>
      </c>
      <c r="D57" s="10" t="s">
        <v>678</v>
      </c>
      <c r="E57" s="11" t="s">
        <v>3965</v>
      </c>
      <c r="F57" s="11" t="s">
        <v>10</v>
      </c>
    </row>
    <row r="58" s="1" customFormat="1" ht="22" customHeight="1" spans="1:6">
      <c r="A58" s="10">
        <v>56</v>
      </c>
      <c r="B58" s="13" t="s">
        <v>3966</v>
      </c>
      <c r="C58" s="10">
        <v>202232</v>
      </c>
      <c r="D58" s="10" t="s">
        <v>678</v>
      </c>
      <c r="E58" s="11" t="s">
        <v>3967</v>
      </c>
      <c r="F58" s="11" t="s">
        <v>10</v>
      </c>
    </row>
    <row r="59" s="1" customFormat="1" ht="22" customHeight="1" spans="1:6">
      <c r="A59" s="10">
        <v>57</v>
      </c>
      <c r="B59" s="13" t="s">
        <v>3968</v>
      </c>
      <c r="C59" s="10">
        <v>202232</v>
      </c>
      <c r="D59" s="10" t="s">
        <v>678</v>
      </c>
      <c r="E59" s="11" t="s">
        <v>3969</v>
      </c>
      <c r="F59" s="11" t="s">
        <v>10</v>
      </c>
    </row>
    <row r="60" s="1" customFormat="1" ht="22" customHeight="1" spans="1:6">
      <c r="A60" s="10">
        <v>58</v>
      </c>
      <c r="B60" s="13" t="s">
        <v>3970</v>
      </c>
      <c r="C60" s="10">
        <v>202232</v>
      </c>
      <c r="D60" s="10" t="s">
        <v>678</v>
      </c>
      <c r="E60" s="11" t="s">
        <v>3971</v>
      </c>
      <c r="F60" s="11" t="s">
        <v>10</v>
      </c>
    </row>
    <row r="61" s="1" customFormat="1" ht="22" customHeight="1" spans="1:6">
      <c r="A61" s="10">
        <v>59</v>
      </c>
      <c r="B61" s="13" t="s">
        <v>3972</v>
      </c>
      <c r="C61" s="10">
        <v>202232</v>
      </c>
      <c r="D61" s="10" t="s">
        <v>678</v>
      </c>
      <c r="E61" s="11" t="s">
        <v>3973</v>
      </c>
      <c r="F61" s="11" t="s">
        <v>10</v>
      </c>
    </row>
    <row r="62" s="1" customFormat="1" ht="22" customHeight="1" spans="1:6">
      <c r="A62" s="10">
        <v>60</v>
      </c>
      <c r="B62" s="13" t="s">
        <v>3974</v>
      </c>
      <c r="C62" s="10">
        <v>202232</v>
      </c>
      <c r="D62" s="10" t="s">
        <v>678</v>
      </c>
      <c r="E62" s="11" t="s">
        <v>3975</v>
      </c>
      <c r="F62" s="11" t="s">
        <v>10</v>
      </c>
    </row>
    <row r="63" s="1" customFormat="1" ht="22" customHeight="1" spans="1:6">
      <c r="A63" s="10">
        <v>61</v>
      </c>
      <c r="B63" s="13" t="s">
        <v>3976</v>
      </c>
      <c r="C63" s="10">
        <v>202232</v>
      </c>
      <c r="D63" s="10" t="s">
        <v>678</v>
      </c>
      <c r="E63" s="11" t="s">
        <v>3881</v>
      </c>
      <c r="F63" s="11" t="s">
        <v>10</v>
      </c>
    </row>
    <row r="64" s="1" customFormat="1" ht="22" customHeight="1" spans="1:6">
      <c r="A64" s="10">
        <v>62</v>
      </c>
      <c r="B64" s="13" t="s">
        <v>3977</v>
      </c>
      <c r="C64" s="10">
        <v>202232</v>
      </c>
      <c r="D64" s="10" t="s">
        <v>678</v>
      </c>
      <c r="E64" s="11" t="s">
        <v>3864</v>
      </c>
      <c r="F64" s="11" t="s">
        <v>10</v>
      </c>
    </row>
    <row r="65" s="1" customFormat="1" ht="22" customHeight="1" spans="1:6">
      <c r="A65" s="10">
        <v>63</v>
      </c>
      <c r="B65" s="13" t="s">
        <v>3978</v>
      </c>
      <c r="C65" s="13" t="s">
        <v>3979</v>
      </c>
      <c r="D65" s="13" t="s">
        <v>678</v>
      </c>
      <c r="E65" s="11" t="s">
        <v>3903</v>
      </c>
      <c r="F65" s="11" t="s">
        <v>10</v>
      </c>
    </row>
    <row r="66" s="1" customFormat="1" ht="22" customHeight="1" spans="1:6">
      <c r="A66" s="10">
        <v>64</v>
      </c>
      <c r="B66" s="13" t="s">
        <v>3980</v>
      </c>
      <c r="C66" s="13" t="s">
        <v>3979</v>
      </c>
      <c r="D66" s="13" t="s">
        <v>678</v>
      </c>
      <c r="E66" s="11" t="s">
        <v>3981</v>
      </c>
      <c r="F66" s="11" t="s">
        <v>10</v>
      </c>
    </row>
    <row r="67" s="1" customFormat="1" ht="22" customHeight="1" spans="1:6">
      <c r="A67" s="10">
        <v>65</v>
      </c>
      <c r="B67" s="13" t="s">
        <v>3982</v>
      </c>
      <c r="C67" s="13" t="s">
        <v>3979</v>
      </c>
      <c r="D67" s="13" t="s">
        <v>678</v>
      </c>
      <c r="E67" s="11" t="s">
        <v>3983</v>
      </c>
      <c r="F67" s="11" t="s">
        <v>10</v>
      </c>
    </row>
    <row r="68" s="1" customFormat="1" ht="22" customHeight="1" spans="1:6">
      <c r="A68" s="10">
        <v>66</v>
      </c>
      <c r="B68" s="13" t="s">
        <v>3984</v>
      </c>
      <c r="C68" s="13" t="s">
        <v>3979</v>
      </c>
      <c r="D68" s="13" t="s">
        <v>678</v>
      </c>
      <c r="E68" s="11" t="s">
        <v>3985</v>
      </c>
      <c r="F68" s="11" t="s">
        <v>10</v>
      </c>
    </row>
    <row r="69" s="1" customFormat="1" ht="22" customHeight="1" spans="1:6">
      <c r="A69" s="10">
        <v>67</v>
      </c>
      <c r="B69" s="13" t="s">
        <v>3986</v>
      </c>
      <c r="C69" s="13" t="s">
        <v>3979</v>
      </c>
      <c r="D69" s="13" t="s">
        <v>678</v>
      </c>
      <c r="E69" s="11" t="s">
        <v>3987</v>
      </c>
      <c r="F69" s="11" t="s">
        <v>10</v>
      </c>
    </row>
    <row r="70" s="1" customFormat="1" ht="22" customHeight="1" spans="1:6">
      <c r="A70" s="10">
        <v>68</v>
      </c>
      <c r="B70" s="13" t="s">
        <v>3988</v>
      </c>
      <c r="C70" s="13" t="s">
        <v>3979</v>
      </c>
      <c r="D70" s="13" t="s">
        <v>678</v>
      </c>
      <c r="E70" s="11" t="s">
        <v>3989</v>
      </c>
      <c r="F70" s="11" t="s">
        <v>10</v>
      </c>
    </row>
    <row r="71" s="1" customFormat="1" ht="22" customHeight="1" spans="1:6">
      <c r="A71" s="10">
        <v>69</v>
      </c>
      <c r="B71" s="13" t="s">
        <v>3990</v>
      </c>
      <c r="C71" s="13" t="s">
        <v>3979</v>
      </c>
      <c r="D71" s="13" t="s">
        <v>678</v>
      </c>
      <c r="E71" s="11" t="s">
        <v>3991</v>
      </c>
      <c r="F71" s="11" t="s">
        <v>10</v>
      </c>
    </row>
    <row r="72" s="1" customFormat="1" ht="22" customHeight="1" spans="1:6">
      <c r="A72" s="10">
        <v>70</v>
      </c>
      <c r="B72" s="13" t="s">
        <v>3992</v>
      </c>
      <c r="C72" s="13" t="s">
        <v>3979</v>
      </c>
      <c r="D72" s="13" t="s">
        <v>678</v>
      </c>
      <c r="E72" s="11" t="s">
        <v>3993</v>
      </c>
      <c r="F72" s="11" t="s">
        <v>10</v>
      </c>
    </row>
    <row r="73" s="1" customFormat="1" ht="22" customHeight="1" spans="1:6">
      <c r="A73" s="10">
        <v>71</v>
      </c>
      <c r="B73" s="13" t="s">
        <v>3994</v>
      </c>
      <c r="C73" s="13" t="s">
        <v>3979</v>
      </c>
      <c r="D73" s="13" t="s">
        <v>678</v>
      </c>
      <c r="E73" s="11" t="s">
        <v>3866</v>
      </c>
      <c r="F73" s="11" t="s">
        <v>10</v>
      </c>
    </row>
    <row r="74" s="1" customFormat="1" ht="22" customHeight="1" spans="1:6">
      <c r="A74" s="10">
        <v>72</v>
      </c>
      <c r="B74" s="13" t="s">
        <v>3995</v>
      </c>
      <c r="C74" s="13" t="s">
        <v>3979</v>
      </c>
      <c r="D74" s="13" t="s">
        <v>678</v>
      </c>
      <c r="E74" s="11" t="s">
        <v>3996</v>
      </c>
      <c r="F74" s="11" t="s">
        <v>10</v>
      </c>
    </row>
    <row r="75" s="1" customFormat="1" ht="22" customHeight="1" spans="1:6">
      <c r="A75" s="10">
        <v>73</v>
      </c>
      <c r="B75" s="13" t="s">
        <v>3997</v>
      </c>
      <c r="C75" s="13" t="s">
        <v>3979</v>
      </c>
      <c r="D75" s="13" t="s">
        <v>678</v>
      </c>
      <c r="E75" s="11" t="s">
        <v>922</v>
      </c>
      <c r="F75" s="11" t="s">
        <v>10</v>
      </c>
    </row>
    <row r="76" s="1" customFormat="1" ht="22" customHeight="1" spans="1:6">
      <c r="A76" s="10">
        <v>74</v>
      </c>
      <c r="B76" s="13" t="s">
        <v>1048</v>
      </c>
      <c r="C76" s="13" t="s">
        <v>3979</v>
      </c>
      <c r="D76" s="13" t="s">
        <v>678</v>
      </c>
      <c r="E76" s="11" t="s">
        <v>3998</v>
      </c>
      <c r="F76" s="11" t="s">
        <v>10</v>
      </c>
    </row>
    <row r="77" s="1" customFormat="1" ht="22" customHeight="1" spans="1:6">
      <c r="A77" s="10">
        <v>75</v>
      </c>
      <c r="B77" s="13" t="s">
        <v>3999</v>
      </c>
      <c r="C77" s="13" t="s">
        <v>3979</v>
      </c>
      <c r="D77" s="13" t="s">
        <v>678</v>
      </c>
      <c r="E77" s="11" t="s">
        <v>4000</v>
      </c>
      <c r="F77" s="11" t="s">
        <v>10</v>
      </c>
    </row>
    <row r="78" s="1" customFormat="1" ht="22" customHeight="1" spans="1:6">
      <c r="A78" s="10">
        <v>76</v>
      </c>
      <c r="B78" s="13" t="s">
        <v>4001</v>
      </c>
      <c r="C78" s="13" t="s">
        <v>3979</v>
      </c>
      <c r="D78" s="13" t="s">
        <v>678</v>
      </c>
      <c r="E78" s="11" t="s">
        <v>4002</v>
      </c>
      <c r="F78" s="11" t="s">
        <v>10</v>
      </c>
    </row>
    <row r="79" s="1" customFormat="1" ht="22" customHeight="1" spans="1:6">
      <c r="A79" s="10">
        <v>77</v>
      </c>
      <c r="B79" s="13" t="s">
        <v>4003</v>
      </c>
      <c r="C79" s="13" t="s">
        <v>3979</v>
      </c>
      <c r="D79" s="13" t="s">
        <v>678</v>
      </c>
      <c r="E79" s="11" t="s">
        <v>4004</v>
      </c>
      <c r="F79" s="11" t="s">
        <v>10</v>
      </c>
    </row>
    <row r="80" s="1" customFormat="1" ht="22" customHeight="1" spans="1:6">
      <c r="A80" s="10">
        <v>78</v>
      </c>
      <c r="B80" s="13" t="s">
        <v>4005</v>
      </c>
      <c r="C80" s="13" t="s">
        <v>3979</v>
      </c>
      <c r="D80" s="13" t="s">
        <v>678</v>
      </c>
      <c r="E80" s="11" t="s">
        <v>4006</v>
      </c>
      <c r="F80" s="11" t="s">
        <v>10</v>
      </c>
    </row>
    <row r="81" s="1" customFormat="1" ht="22" customHeight="1" spans="1:6">
      <c r="A81" s="10">
        <v>79</v>
      </c>
      <c r="B81" s="13" t="s">
        <v>4007</v>
      </c>
      <c r="C81" s="13" t="s">
        <v>3979</v>
      </c>
      <c r="D81" s="13" t="s">
        <v>678</v>
      </c>
      <c r="E81" s="11" t="s">
        <v>4008</v>
      </c>
      <c r="F81" s="11" t="s">
        <v>10</v>
      </c>
    </row>
    <row r="82" s="1" customFormat="1" ht="22" customHeight="1" spans="1:6">
      <c r="A82" s="10">
        <v>80</v>
      </c>
      <c r="B82" s="13" t="s">
        <v>4009</v>
      </c>
      <c r="C82" s="13" t="s">
        <v>3979</v>
      </c>
      <c r="D82" s="13" t="s">
        <v>678</v>
      </c>
      <c r="E82" s="11" t="s">
        <v>4010</v>
      </c>
      <c r="F82" s="11" t="s">
        <v>10</v>
      </c>
    </row>
    <row r="83" s="1" customFormat="1" ht="22" customHeight="1" spans="1:6">
      <c r="A83" s="10">
        <v>81</v>
      </c>
      <c r="B83" s="13" t="s">
        <v>4011</v>
      </c>
      <c r="C83" s="13" t="s">
        <v>3979</v>
      </c>
      <c r="D83" s="13" t="s">
        <v>678</v>
      </c>
      <c r="E83" s="11" t="s">
        <v>3864</v>
      </c>
      <c r="F83" s="11" t="s">
        <v>10</v>
      </c>
    </row>
    <row r="84" s="1" customFormat="1" ht="22" customHeight="1" spans="1:6">
      <c r="A84" s="10">
        <v>82</v>
      </c>
      <c r="B84" s="13" t="s">
        <v>4012</v>
      </c>
      <c r="C84" s="13" t="s">
        <v>3979</v>
      </c>
      <c r="D84" s="13" t="s">
        <v>678</v>
      </c>
      <c r="E84" s="11" t="s">
        <v>4013</v>
      </c>
      <c r="F84" s="11" t="s">
        <v>10</v>
      </c>
    </row>
    <row r="85" s="1" customFormat="1" ht="22" customHeight="1" spans="1:6">
      <c r="A85" s="10">
        <v>83</v>
      </c>
      <c r="B85" s="13" t="s">
        <v>4014</v>
      </c>
      <c r="C85" s="13" t="s">
        <v>3979</v>
      </c>
      <c r="D85" s="13" t="s">
        <v>678</v>
      </c>
      <c r="E85" s="11" t="s">
        <v>4015</v>
      </c>
      <c r="F85" s="11" t="s">
        <v>10</v>
      </c>
    </row>
    <row r="86" s="1" customFormat="1" ht="22" customHeight="1" spans="1:6">
      <c r="A86" s="10">
        <v>84</v>
      </c>
      <c r="B86" s="13" t="s">
        <v>4016</v>
      </c>
      <c r="C86" s="13" t="s">
        <v>3979</v>
      </c>
      <c r="D86" s="13" t="s">
        <v>678</v>
      </c>
      <c r="E86" s="11" t="s">
        <v>4017</v>
      </c>
      <c r="F86" s="11" t="s">
        <v>10</v>
      </c>
    </row>
    <row r="87" s="1" customFormat="1" ht="22" customHeight="1" spans="1:6">
      <c r="A87" s="10">
        <v>85</v>
      </c>
      <c r="B87" s="13" t="s">
        <v>4018</v>
      </c>
      <c r="C87" s="13" t="s">
        <v>3979</v>
      </c>
      <c r="D87" s="13" t="s">
        <v>678</v>
      </c>
      <c r="E87" s="11" t="s">
        <v>4019</v>
      </c>
      <c r="F87" s="11" t="s">
        <v>10</v>
      </c>
    </row>
    <row r="88" ht="14.4" spans="1:6">
      <c r="A88" s="15" t="s">
        <v>1165</v>
      </c>
      <c r="B88" s="16"/>
      <c r="C88" s="16"/>
      <c r="D88" s="16"/>
      <c r="E88" s="16"/>
      <c r="F88" s="16"/>
    </row>
    <row r="89" ht="14.4" spans="1:6">
      <c r="A89" s="16"/>
      <c r="B89" s="16"/>
      <c r="C89" s="16"/>
      <c r="D89" s="16"/>
      <c r="E89" s="16"/>
      <c r="F89" s="16"/>
    </row>
    <row r="92" spans="8:8">
      <c r="H92" s="17"/>
    </row>
  </sheetData>
  <mergeCells count="2">
    <mergeCell ref="A1:F1"/>
    <mergeCell ref="A88:F89"/>
  </mergeCells>
  <dataValidations count="2">
    <dataValidation type="list" allowBlank="1" showInputMessage="1" showErrorMessage="1" errorTitle="性别" error="必须输入或选择合法的数据" promptTitle="性别" prompt="必须输入或选择合法的数据" sqref="D2 D3 D4 D5 D6 D7 D8 D9 D10 D11 D12 D13 D14 D15 D16 D17 D18 D19 D20 D21 D22 D23 D24 D25 D26 D27 D28 D29 D30 D31 D32 D33 D34 D35 D36 D37 D38 D39 D40 D41 D42 D43 D44 D45 D46 D47 D48 D51 D52 D53 D54 D55 D56 D57 D58 D59 D60 D61 D62 D63 D64 D81 D82 D49:D50 D65:D74 D75:D76 D77:D80 D83:D85 D86:D87">
      <formula1>"男,女"</formula1>
    </dataValidation>
    <dataValidation type="textLength" operator="equal" allowBlank="1" showInputMessage="1" showErrorMessage="1" errorTitle="身份证号码" error="18位身份证号码" promptTitle="身份证号码" prompt="18位身份证号码" sqref="E2">
      <formula1>18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市直</vt:lpstr>
      <vt:lpstr>南谯分局</vt:lpstr>
      <vt:lpstr>琅琊分局</vt:lpstr>
      <vt:lpstr>全椒县局</vt:lpstr>
      <vt:lpstr>来安县局</vt:lpstr>
      <vt:lpstr>天长市局</vt:lpstr>
      <vt:lpstr>凤阳县局</vt:lpstr>
      <vt:lpstr>定远县局</vt:lpstr>
      <vt:lpstr>明光市局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2022-05-15T17:49:00Z</dcterms:created>
  <dcterms:modified xsi:type="dcterms:W3CDTF">2022-05-17T08:18:30Z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3F927ED5AAD2449C88DAD4FC86A3242D</vt:lpwstr>
  </property>
</Properties>
</file>